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eubencountyida-my.sharepoint.com/personal/jstaats_steubencountyida_com/Documents/Desktop/"/>
    </mc:Choice>
  </mc:AlternateContent>
  <xr:revisionPtr revIDLastSave="46" documentId="8_{F22538EC-ACA3-4FBB-95BD-2DE1E0CEB6F8}" xr6:coauthVersionLast="47" xr6:coauthVersionMax="47" xr10:uidLastSave="{B61A26EA-5259-4844-B241-565B04BF03B8}"/>
  <bookViews>
    <workbookView xWindow="-120" yWindow="-120" windowWidth="29040" windowHeight="15720" xr2:uid="{94DBB994-95FA-4721-98A3-E3AD02F5CEE5}"/>
  </bookViews>
  <sheets>
    <sheet name="2026 Calculations" sheetId="1" r:id="rId1"/>
  </sheets>
  <externalReferences>
    <externalReference r:id="rId2"/>
  </externalReferences>
  <definedNames>
    <definedName name="_xlnm.Print_Area" localSheetId="0">'2026 Calculations'!$A$2:$AD$55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AO52" i="1"/>
  <c r="R52" i="1"/>
  <c r="D52" i="1"/>
  <c r="C52" i="1"/>
  <c r="AJ51" i="1"/>
  <c r="F51" i="1"/>
  <c r="D51" i="1"/>
  <c r="C51" i="1"/>
  <c r="AF50" i="1"/>
  <c r="V50" i="1"/>
  <c r="V54" i="1" s="1"/>
  <c r="D50" i="1"/>
  <c r="C50" i="1"/>
  <c r="AL49" i="1"/>
  <c r="L49" i="1"/>
  <c r="D49" i="1"/>
  <c r="C49" i="1"/>
  <c r="AL48" i="1"/>
  <c r="AA48" i="1"/>
  <c r="D48" i="1"/>
  <c r="C48" i="1"/>
  <c r="AL47" i="1"/>
  <c r="AA47" i="1"/>
  <c r="D47" i="1"/>
  <c r="C47" i="1"/>
  <c r="AL46" i="1"/>
  <c r="S46" i="1"/>
  <c r="D46" i="1"/>
  <c r="C46" i="1"/>
  <c r="AL45" i="1"/>
  <c r="AD45" i="1"/>
  <c r="AD54" i="1" s="1"/>
  <c r="J45" i="1"/>
  <c r="J54" i="1" s="1"/>
  <c r="D45" i="1"/>
  <c r="C45" i="1"/>
  <c r="AL44" i="1"/>
  <c r="AJ44" i="1"/>
  <c r="AC44" i="1"/>
  <c r="L44" i="1"/>
  <c r="F44" i="1"/>
  <c r="D44" i="1"/>
  <c r="C44" i="1"/>
  <c r="AO43" i="1"/>
  <c r="W43" i="1"/>
  <c r="D43" i="1"/>
  <c r="C43" i="1"/>
  <c r="AQ42" i="1"/>
  <c r="U42" i="1"/>
  <c r="U54" i="1" s="1"/>
  <c r="D42" i="1"/>
  <c r="C42" i="1"/>
  <c r="AI41" i="1"/>
  <c r="E41" i="1"/>
  <c r="D41" i="1"/>
  <c r="C41" i="1"/>
  <c r="AG40" i="1"/>
  <c r="K40" i="1"/>
  <c r="D40" i="1"/>
  <c r="C40" i="1"/>
  <c r="AL39" i="1"/>
  <c r="AA39" i="1"/>
  <c r="C39" i="1"/>
  <c r="AL38" i="1"/>
  <c r="L38" i="1"/>
  <c r="C38" i="1"/>
  <c r="AO37" i="1"/>
  <c r="R37" i="1"/>
  <c r="C37" i="1"/>
  <c r="AI36" i="1"/>
  <c r="E36" i="1"/>
  <c r="C36" i="1"/>
  <c r="AK35" i="1"/>
  <c r="Q35" i="1"/>
  <c r="C35" i="1"/>
  <c r="AN34" i="1"/>
  <c r="AK34" i="1"/>
  <c r="Q34" i="1"/>
  <c r="D34" i="1"/>
  <c r="C34" i="1"/>
  <c r="AL33" i="1"/>
  <c r="AA33" i="1"/>
  <c r="D33" i="1"/>
  <c r="C33" i="1"/>
  <c r="AS32" i="1"/>
  <c r="Y32" i="1"/>
  <c r="D32" i="1"/>
  <c r="C32" i="1"/>
  <c r="AL31" i="1"/>
  <c r="AA31" i="1"/>
  <c r="C31" i="1"/>
  <c r="AL30" i="1"/>
  <c r="AA30" i="1"/>
  <c r="D30" i="1"/>
  <c r="C30" i="1"/>
  <c r="AQ29" i="1"/>
  <c r="T29" i="1"/>
  <c r="T54" i="1" s="1"/>
  <c r="D29" i="1"/>
  <c r="C29" i="1"/>
  <c r="AR28" i="1"/>
  <c r="AR54" i="1" s="1"/>
  <c r="AK28" i="1"/>
  <c r="Z28" i="1"/>
  <c r="Z54" i="1" s="1"/>
  <c r="P28" i="1"/>
  <c r="O28" i="1"/>
  <c r="O54" i="1" s="1"/>
  <c r="N28" i="1"/>
  <c r="N54" i="1" s="1"/>
  <c r="D28" i="1"/>
  <c r="C28" i="1"/>
  <c r="AM27" i="1"/>
  <c r="AM54" i="1" s="1"/>
  <c r="X27" i="1"/>
  <c r="X54" i="1" s="1"/>
  <c r="D27" i="1"/>
  <c r="C27" i="1"/>
  <c r="AL26" i="1"/>
  <c r="AA26" i="1"/>
  <c r="D26" i="1"/>
  <c r="C26" i="1"/>
  <c r="AL25" i="1"/>
  <c r="AA25" i="1"/>
  <c r="L25" i="1"/>
  <c r="D25" i="1"/>
  <c r="C25" i="1"/>
  <c r="AF24" i="1"/>
  <c r="L24" i="1"/>
  <c r="D24" i="1"/>
  <c r="C24" i="1"/>
  <c r="AL23" i="1"/>
  <c r="L23" i="1"/>
  <c r="D23" i="1"/>
  <c r="C23" i="1"/>
  <c r="AF22" i="1"/>
  <c r="L22" i="1"/>
  <c r="D22" i="1"/>
  <c r="C22" i="1"/>
  <c r="AL21" i="1"/>
  <c r="AA21" i="1"/>
  <c r="D21" i="1"/>
  <c r="C21" i="1"/>
  <c r="AL20" i="1"/>
  <c r="AA20" i="1"/>
  <c r="C20" i="1"/>
  <c r="AI19" i="1"/>
  <c r="AB19" i="1"/>
  <c r="E19" i="1"/>
  <c r="C19" i="1"/>
  <c r="AL18" i="1"/>
  <c r="AA18" i="1"/>
  <c r="C18" i="1"/>
  <c r="AK17" i="1"/>
  <c r="P17" i="1"/>
  <c r="C17" i="1"/>
  <c r="AS16" i="1"/>
  <c r="I16" i="1"/>
  <c r="C16" i="1"/>
  <c r="AS15" i="1"/>
  <c r="AP15" i="1"/>
  <c r="AP54" i="1" s="1"/>
  <c r="AH15" i="1"/>
  <c r="I15" i="1"/>
  <c r="D15" i="1"/>
  <c r="C15" i="1"/>
  <c r="AG14" i="1"/>
  <c r="K14" i="1"/>
  <c r="C14" i="1"/>
  <c r="AI13" i="1"/>
  <c r="E13" i="1"/>
  <c r="C13" i="1"/>
  <c r="AI12" i="1"/>
  <c r="E12" i="1"/>
  <c r="D12" i="1"/>
  <c r="C12" i="1"/>
  <c r="AS11" i="1"/>
  <c r="AH11" i="1"/>
  <c r="AG11" i="1"/>
  <c r="Y11" i="1"/>
  <c r="M11" i="1"/>
  <c r="M54" i="1" s="1"/>
  <c r="K11" i="1"/>
  <c r="I11" i="1"/>
  <c r="D11" i="1"/>
  <c r="C11" i="1"/>
  <c r="AL10" i="1"/>
  <c r="AJ10" i="1"/>
  <c r="AI10" i="1"/>
  <c r="AE10" i="1"/>
  <c r="AE54" i="1" s="1"/>
  <c r="AC10" i="1"/>
  <c r="AB10" i="1"/>
  <c r="L10" i="1"/>
  <c r="F10" i="1"/>
  <c r="C10" i="1"/>
  <c r="AL9" i="1"/>
  <c r="L9" i="1"/>
  <c r="C9" i="1"/>
  <c r="AO8" i="1"/>
  <c r="AK8" i="1"/>
  <c r="AI8" i="1"/>
  <c r="H8" i="1"/>
  <c r="G8" i="1"/>
  <c r="G54" i="1" s="1"/>
  <c r="E8" i="1"/>
  <c r="C8" i="1"/>
  <c r="AO7" i="1"/>
  <c r="W7" i="1"/>
  <c r="C7" i="1"/>
  <c r="AL6" i="1"/>
  <c r="L6" i="1"/>
  <c r="C6" i="1"/>
  <c r="AN5" i="1"/>
  <c r="P5" i="1"/>
  <c r="C5" i="1"/>
  <c r="AL4" i="1"/>
  <c r="AA4" i="1"/>
  <c r="C4" i="1"/>
  <c r="AL3" i="1"/>
  <c r="AA3" i="1"/>
  <c r="C3" i="1"/>
  <c r="AU9" i="1" l="1"/>
  <c r="AV9" i="1" s="1"/>
  <c r="AU37" i="1"/>
  <c r="AV37" i="1" s="1"/>
  <c r="AU39" i="1"/>
  <c r="AV39" i="1" s="1"/>
  <c r="AU20" i="1"/>
  <c r="AV20" i="1" s="1"/>
  <c r="W54" i="1"/>
  <c r="AG54" i="1"/>
  <c r="AU25" i="1"/>
  <c r="AV25" i="1" s="1"/>
  <c r="AQ54" i="1"/>
  <c r="AU33" i="1"/>
  <c r="AV33" i="1" s="1"/>
  <c r="AN54" i="1"/>
  <c r="AU47" i="1"/>
  <c r="AV47" i="1" s="1"/>
  <c r="AU7" i="1"/>
  <c r="AV7" i="1" s="1"/>
  <c r="AU16" i="1"/>
  <c r="AV16" i="1" s="1"/>
  <c r="AU32" i="1"/>
  <c r="AV32" i="1" s="1"/>
  <c r="AH54" i="1"/>
  <c r="I54" i="1"/>
  <c r="F54" i="1"/>
  <c r="Y54" i="1"/>
  <c r="AU26" i="1"/>
  <c r="AV26" i="1" s="1"/>
  <c r="AU31" i="1"/>
  <c r="AV31" i="1" s="1"/>
  <c r="AU52" i="1"/>
  <c r="AV52" i="1" s="1"/>
  <c r="AU22" i="1"/>
  <c r="AB54" i="1"/>
  <c r="AC54" i="1"/>
  <c r="AS54" i="1"/>
  <c r="AU38" i="1"/>
  <c r="AV38" i="1" s="1"/>
  <c r="AU41" i="1"/>
  <c r="AV41" i="1" s="1"/>
  <c r="K54" i="1"/>
  <c r="AU50" i="1"/>
  <c r="AI54" i="1"/>
  <c r="E54" i="1"/>
  <c r="AU35" i="1"/>
  <c r="AV35" i="1" s="1"/>
  <c r="AF54" i="1"/>
  <c r="AU30" i="1"/>
  <c r="AV30" i="1" s="1"/>
  <c r="AU43" i="1"/>
  <c r="AU8" i="1"/>
  <c r="AV8" i="1" s="1"/>
  <c r="AU45" i="1"/>
  <c r="AV45" i="1" s="1"/>
  <c r="C54" i="1"/>
  <c r="L54" i="1"/>
  <c r="AK54" i="1"/>
  <c r="AU13" i="1"/>
  <c r="AV13" i="1" s="1"/>
  <c r="AU24" i="1"/>
  <c r="AV24" i="1" s="1"/>
  <c r="AA54" i="1"/>
  <c r="AL54" i="1"/>
  <c r="AU6" i="1"/>
  <c r="AU14" i="1"/>
  <c r="AV14" i="1" s="1"/>
  <c r="AU36" i="1"/>
  <c r="AV36" i="1" s="1"/>
  <c r="P54" i="1"/>
  <c r="R54" i="1"/>
  <c r="AU51" i="1"/>
  <c r="AV51" i="1" s="1"/>
  <c r="AU44" i="1"/>
  <c r="AJ54" i="1"/>
  <c r="AU12" i="1"/>
  <c r="AV12" i="1" s="1"/>
  <c r="AU29" i="1"/>
  <c r="Q54" i="1"/>
  <c r="AU4" i="1"/>
  <c r="AV4" i="1" s="1"/>
  <c r="AU23" i="1"/>
  <c r="AU27" i="1"/>
  <c r="AV27" i="1" s="1"/>
  <c r="AU42" i="1"/>
  <c r="AU46" i="1"/>
  <c r="AV46" i="1" s="1"/>
  <c r="AU11" i="1"/>
  <c r="AV11" i="1" s="1"/>
  <c r="AU18" i="1"/>
  <c r="AU5" i="1"/>
  <c r="AV5" i="1" s="1"/>
  <c r="AU10" i="1"/>
  <c r="AU21" i="1"/>
  <c r="AU28" i="1"/>
  <c r="AU40" i="1"/>
  <c r="AU49" i="1"/>
  <c r="S54" i="1"/>
  <c r="AU34" i="1"/>
  <c r="AU3" i="1"/>
  <c r="AO54" i="1"/>
  <c r="AU15" i="1"/>
  <c r="AV15" i="1" s="1"/>
  <c r="AU19" i="1"/>
  <c r="AV19" i="1" s="1"/>
  <c r="H54" i="1"/>
  <c r="AU17" i="1"/>
  <c r="AV17" i="1" s="1"/>
  <c r="AU48" i="1"/>
  <c r="AV48" i="1" s="1"/>
  <c r="D54" i="1"/>
  <c r="AV44" i="1" l="1"/>
  <c r="AV6" i="1"/>
  <c r="AV10" i="1"/>
  <c r="AV23" i="1"/>
  <c r="AV50" i="1"/>
  <c r="AV40" i="1"/>
  <c r="AV21" i="1"/>
  <c r="AV18" i="1"/>
  <c r="AV22" i="1"/>
  <c r="AV34" i="1"/>
  <c r="AV49" i="1"/>
  <c r="AV43" i="1"/>
  <c r="AV29" i="1"/>
  <c r="AV3" i="1"/>
  <c r="AU54" i="1"/>
</calcChain>
</file>

<file path=xl/sharedStrings.xml><?xml version="1.0" encoding="utf-8"?>
<sst xmlns="http://schemas.openxmlformats.org/spreadsheetml/2006/main" count="102" uniqueCount="98">
  <si>
    <t>Project</t>
  </si>
  <si>
    <t>Month Billed</t>
  </si>
  <si>
    <t>Steuben County</t>
  </si>
  <si>
    <t>Town of Avoca</t>
  </si>
  <si>
    <t>Town of Bath</t>
  </si>
  <si>
    <t>Town of Campbell</t>
  </si>
  <si>
    <t>Town of Cameron</t>
  </si>
  <si>
    <t>Town of Canisteo</t>
  </si>
  <si>
    <t>Town of Cohocton</t>
  </si>
  <si>
    <t>Town of Corning</t>
  </si>
  <si>
    <t>Town of Dansville</t>
  </si>
  <si>
    <t>Town of Erwin</t>
  </si>
  <si>
    <t>Town of Freemont</t>
  </si>
  <si>
    <t>Town of Greenwood</t>
  </si>
  <si>
    <t>Town of Hartsville</t>
  </si>
  <si>
    <t>Town of Hornellsville</t>
  </si>
  <si>
    <t>Town of Howard</t>
  </si>
  <si>
    <t>Town of Jasper</t>
  </si>
  <si>
    <t>Town of Lindley</t>
  </si>
  <si>
    <t>Town of Prattsburgh</t>
  </si>
  <si>
    <t>Town of Pulteney</t>
  </si>
  <si>
    <t>Town of Thurston</t>
  </si>
  <si>
    <t>Town of Troupsburg</t>
  </si>
  <si>
    <t>Town of Urbana</t>
  </si>
  <si>
    <t>Town of Wayland</t>
  </si>
  <si>
    <t>West Union</t>
  </si>
  <si>
    <t>City of Corning</t>
  </si>
  <si>
    <t>Village of Bath</t>
  </si>
  <si>
    <t>Village of Painted Post</t>
  </si>
  <si>
    <t>Village of Riverside</t>
  </si>
  <si>
    <t>Village of Savona</t>
  </si>
  <si>
    <t>Addison School</t>
  </si>
  <si>
    <t>Arkport School</t>
  </si>
  <si>
    <t>Aovca School</t>
  </si>
  <si>
    <t>Bath School</t>
  </si>
  <si>
    <t>Campbell Savona School</t>
  </si>
  <si>
    <t>C-GW School</t>
  </si>
  <si>
    <t>C-PP School</t>
  </si>
  <si>
    <t>Hammondsport School</t>
  </si>
  <si>
    <t>Hornell School</t>
  </si>
  <si>
    <t>J-T School</t>
  </si>
  <si>
    <t>Naples School</t>
  </si>
  <si>
    <t>Prattsburgh School</t>
  </si>
  <si>
    <t>Whitesville School</t>
  </si>
  <si>
    <t>Way-Co School</t>
  </si>
  <si>
    <t>2-4 Market Street Corning LLC</t>
  </si>
  <si>
    <t xml:space="preserve">54 W Market Corning </t>
  </si>
  <si>
    <t>7100 Route 70A LLC</t>
  </si>
  <si>
    <t>736 Addison Road LLC (Southern Tier Logistics)</t>
  </si>
  <si>
    <t>Abundant Solar Power (Troupsburg) LLC</t>
  </si>
  <si>
    <t>Arlington Storage Company, LLC</t>
  </si>
  <si>
    <t>Automated Cells and Equipment/Acquisition</t>
  </si>
  <si>
    <t>B&amp;H Railcorp</t>
  </si>
  <si>
    <t>August</t>
  </si>
  <si>
    <t>Baron Winds, LLC A1 A2 A3</t>
  </si>
  <si>
    <t>BD Realty Holdings, LLC</t>
  </si>
  <si>
    <t>BLW Properties (Wilkins RV)</t>
  </si>
  <si>
    <t>Bright Hill Solar</t>
  </si>
  <si>
    <t>Canandaigua Power Partners I, LLC 2019</t>
  </si>
  <si>
    <t>Canandaigua Power Partners II, LLC 2019</t>
  </si>
  <si>
    <t>Canisteo Solar I, LLC</t>
  </si>
  <si>
    <t>CFA Apartments</t>
  </si>
  <si>
    <t>Clark Specialty</t>
  </si>
  <si>
    <t>Cmog Renovation &amp; Expansion</t>
  </si>
  <si>
    <t>Corning Children's Center</t>
  </si>
  <si>
    <t>Corning Diesel Plant Expansion</t>
  </si>
  <si>
    <t>Corning Glass Research Expansion</t>
  </si>
  <si>
    <t>Corning Integrated Die Manufacturing</t>
  </si>
  <si>
    <t>Corning Property Management Combined PILOT</t>
  </si>
  <si>
    <t>Corning War Memorial Apartments</t>
  </si>
  <si>
    <t>East Lake Holdings/Hampton Inn</t>
  </si>
  <si>
    <t xml:space="preserve">Eight Point Wind </t>
  </si>
  <si>
    <t>Empire Telephone</t>
  </si>
  <si>
    <t>First Heritage Federal Credit Union</t>
  </si>
  <si>
    <t>Fitzpatrick Holdings, Inc./Hilton Garden Inn</t>
  </si>
  <si>
    <t>Gunlocke</t>
  </si>
  <si>
    <t>Hawkes, LLC</t>
  </si>
  <si>
    <t>Howard Wind</t>
  </si>
  <si>
    <t>Howard Wind 2 Turbines</t>
  </si>
  <si>
    <t>LP Building Solutions</t>
  </si>
  <si>
    <t>Marsh Hill Energy LLC</t>
  </si>
  <si>
    <t>Marzo Brown, LLC (Finger Lakes Family Dental)</t>
  </si>
  <si>
    <t>Northside Place (45 East Avenue, Rochester, NY 14604)</t>
  </si>
  <si>
    <t>NY Arkport Crossett Road Solar, LLC</t>
  </si>
  <si>
    <t>NY Bath I, LLC</t>
  </si>
  <si>
    <t>NY Pulteney I, LLC</t>
  </si>
  <si>
    <t>NY Troupsburg I</t>
  </si>
  <si>
    <t>NYSEG</t>
  </si>
  <si>
    <t>Pulteney Plaza</t>
  </si>
  <si>
    <t>Red Lilac, LLC (Manufacturing Automation Systems)</t>
  </si>
  <si>
    <t>Riedman Purcell CH II LLC</t>
  </si>
  <si>
    <t>Riedman Purcell CH II LLC, Phase II</t>
  </si>
  <si>
    <t>RM14 Holdings, LLC (Calamar)</t>
  </si>
  <si>
    <t>Thurston Ridge Solar, LLC</t>
  </si>
  <si>
    <t>UNC Real Estate (Upstate Niagara)</t>
  </si>
  <si>
    <t>Wyckoff Gas Storage</t>
  </si>
  <si>
    <t>Totals By Jurisdiction</t>
  </si>
  <si>
    <t>Please Note: This information is based on 2025 tax and assessment information. Actual amounts may vary based on 2026 tax and assessment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</si>
</sst>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3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44" fontId="2" fillId="0" borderId="0" xfId="2" applyFont="1" applyFill="1" applyBorder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4" fontId="2" fillId="0" borderId="0" xfId="2" applyFont="1" applyFill="1" applyAlignment="1">
      <alignment horizontal="center" wrapText="1"/>
    </xf>
    <xf numFmtId="0" fontId="4" fillId="0" borderId="0" xfId="3" applyFont="1" applyFill="1" applyAlignment="1">
      <alignment horizontal="center"/>
    </xf>
    <xf numFmtId="44" fontId="2" fillId="0" borderId="0" xfId="0" applyNumberFormat="1" applyFont="1"/>
    <xf numFmtId="43" fontId="0" fillId="0" borderId="0" xfId="1" applyFont="1" applyFill="1" applyBorder="1"/>
    <xf numFmtId="43" fontId="0" fillId="0" borderId="1" xfId="1" applyFont="1" applyFill="1" applyBorder="1"/>
    <xf numFmtId="43" fontId="0" fillId="0" borderId="0" xfId="1" applyFont="1" applyFill="1"/>
    <xf numFmtId="44" fontId="0" fillId="0" borderId="0" xfId="2" applyFont="1" applyFill="1"/>
    <xf numFmtId="0" fontId="5" fillId="2" borderId="0" xfId="3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 applyFill="1" applyBorder="1"/>
    <xf numFmtId="4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2" applyFont="1" applyFill="1"/>
    <xf numFmtId="0" fontId="6" fillId="0" borderId="0" xfId="0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3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vertAlign val="baseline"/>
        <sz val="11"/>
        <color theme="3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eubencountyida-my.sharepoint.com/personal/jstaats_steubencountyida_com/Documents/Desktop/2025-2026%20PILOT%20schedules.xlsx" TargetMode="External"/><Relationship Id="rId1" Type="http://schemas.openxmlformats.org/officeDocument/2006/relationships/externalLinkPath" Target="2025-2026%20PILOT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uni Rate"/>
      <sheetName val="2026 Calculations"/>
      <sheetName val="2-4 Market Street Corning"/>
      <sheetName val="54 W Market Corning"/>
      <sheetName val="7100 Route 70A LLC"/>
      <sheetName val="736 Addison Road (STL)"/>
      <sheetName val="Abundant Solar Power (Troupsbur"/>
      <sheetName val="Arlington Storage Company"/>
      <sheetName val="Automated Cells &amp; Equip Acq."/>
      <sheetName val="B&amp;H Railcorp"/>
      <sheetName val="Baron Winds, LLC A1, A2, A3"/>
      <sheetName val="Baron Winds, LLC A2"/>
      <sheetName val="Baron Winds A3"/>
      <sheetName val="BD Realty"/>
      <sheetName val="BLW (Wilkins RV)"/>
      <sheetName val="Bright Hill Solar"/>
      <sheetName val="CPP I 2019 "/>
      <sheetName val="CPP II 2019"/>
      <sheetName val="Canisteo Solar I, LLC"/>
      <sheetName val="CFA Apartments "/>
      <sheetName val="Clark Speciality"/>
      <sheetName val="CMoG "/>
      <sheetName val="Corning Childrens Center"/>
      <sheetName val="Corning Diesel Plant"/>
      <sheetName val="Glass Research Exp."/>
      <sheetName val="Integrated Die Mfg"/>
      <sheetName val="CPMCo COMBINED"/>
      <sheetName val="Corning War Mem Apt "/>
      <sheetName val="East Lake Holdings (Hampton)"/>
      <sheetName val="Eight Point Wind"/>
      <sheetName val="Empire Pipeline"/>
      <sheetName val="Empire Telephone"/>
      <sheetName val="FHFCU"/>
      <sheetName val="Fitzpatrick (Hilton Garden Inn)"/>
      <sheetName val="Gunlocke"/>
      <sheetName val="Hawkes, LLC"/>
      <sheetName val="Howard Wind"/>
      <sheetName val="Howard Wind 2 Turbines"/>
      <sheetName val="LP Corp"/>
      <sheetName val="Marsh Hill Energy"/>
      <sheetName val="Marzo Brown"/>
      <sheetName val="Northside Place"/>
      <sheetName val="NY Arkport Crossett Solar"/>
      <sheetName val="NY Bath I"/>
      <sheetName val="NY Pulteney I, LLC"/>
      <sheetName val="NY Troupsburg I"/>
      <sheetName val="NYSEG"/>
      <sheetName val="NYSEG PILOT CALCULATIONS"/>
      <sheetName val="Pulteney Plaza"/>
      <sheetName val="Red Lilac (MAS)"/>
      <sheetName val="Riedman Purcell CH II"/>
      <sheetName val="Riedman Purcell CH II Phase II"/>
      <sheetName val="RM14 Holdings, LLC"/>
      <sheetName val="T&amp;K Realty"/>
      <sheetName val="Thurston Ridge Solar, LLC"/>
      <sheetName val="UNC (Upstate Niagara)"/>
      <sheetName val="Wyckoff Gas Storage"/>
      <sheetName val="Wyckoff Gas Storage -Revised 25"/>
    </sheetNames>
    <sheetDataSet>
      <sheetData sheetId="0"/>
      <sheetData sheetId="1"/>
      <sheetData sheetId="2">
        <row r="12">
          <cell r="H12">
            <v>4261.7619424650302</v>
          </cell>
          <cell r="L12">
            <v>6694.3037740828713</v>
          </cell>
          <cell r="P12">
            <v>13362.934283452098</v>
          </cell>
        </row>
      </sheetData>
      <sheetData sheetId="3">
        <row r="20">
          <cell r="B20">
            <v>2538.0607020321982</v>
          </cell>
        </row>
        <row r="21">
          <cell r="B21">
            <v>3986.7429400897331</v>
          </cell>
        </row>
        <row r="22">
          <cell r="B22">
            <v>7958.1963578780678</v>
          </cell>
        </row>
      </sheetData>
      <sheetData sheetId="4">
        <row r="19">
          <cell r="B19">
            <v>30255.660909411348</v>
          </cell>
        </row>
        <row r="20">
          <cell r="B20">
            <v>23454.00070497004</v>
          </cell>
        </row>
        <row r="21">
          <cell r="B21">
            <v>79368.338385618612</v>
          </cell>
        </row>
      </sheetData>
      <sheetData sheetId="5">
        <row r="31">
          <cell r="B31">
            <v>40265.277548275866</v>
          </cell>
        </row>
        <row r="32">
          <cell r="B32">
            <v>44843.241920689645</v>
          </cell>
        </row>
        <row r="33">
          <cell r="B33">
            <v>216620.9505310345</v>
          </cell>
        </row>
      </sheetData>
      <sheetData sheetId="6">
        <row r="18">
          <cell r="B18">
            <v>6720</v>
          </cell>
        </row>
        <row r="19">
          <cell r="B19">
            <v>4711</v>
          </cell>
        </row>
        <row r="20">
          <cell r="B20">
            <v>13411</v>
          </cell>
        </row>
      </sheetData>
      <sheetData sheetId="7">
        <row r="28">
          <cell r="B28">
            <v>269532.16183131002</v>
          </cell>
        </row>
        <row r="29">
          <cell r="B29">
            <v>119284.36876378876</v>
          </cell>
        </row>
        <row r="30">
          <cell r="B30">
            <v>23638.343400000002</v>
          </cell>
        </row>
        <row r="31">
          <cell r="B31">
            <v>46513.249167000002</v>
          </cell>
        </row>
        <row r="32">
          <cell r="B32">
            <v>70757.846968375001</v>
          </cell>
        </row>
        <row r="33">
          <cell r="B33">
            <v>56405.665548750003</v>
          </cell>
        </row>
        <row r="34">
          <cell r="B34">
            <v>443677.61304177495</v>
          </cell>
        </row>
      </sheetData>
      <sheetData sheetId="8">
        <row r="18">
          <cell r="B18">
            <v>6582.4680000000008</v>
          </cell>
        </row>
        <row r="19">
          <cell r="B19">
            <v>7333.3001999999997</v>
          </cell>
        </row>
        <row r="20">
          <cell r="B20">
            <v>35397.201099999998</v>
          </cell>
        </row>
      </sheetData>
      <sheetData sheetId="9">
        <row r="47">
          <cell r="B47">
            <v>12483.43377285502</v>
          </cell>
        </row>
        <row r="48">
          <cell r="B48">
            <v>2131.2485944368464</v>
          </cell>
        </row>
        <row r="49">
          <cell r="B49">
            <v>2533.2794188468724</v>
          </cell>
        </row>
        <row r="50">
          <cell r="B50">
            <v>2580.6965841780116</v>
          </cell>
        </row>
        <row r="51">
          <cell r="B51">
            <v>352.99271802491916</v>
          </cell>
        </row>
        <row r="52">
          <cell r="B52">
            <v>440.73165322188282</v>
          </cell>
        </row>
        <row r="53">
          <cell r="B53">
            <v>774.12995555888847</v>
          </cell>
        </row>
        <row r="54">
          <cell r="B54">
            <v>6077.0967640823446</v>
          </cell>
        </row>
        <row r="55">
          <cell r="B55">
            <v>13683.083433573074</v>
          </cell>
        </row>
        <row r="56">
          <cell r="B56">
            <v>13059.307105222137</v>
          </cell>
        </row>
      </sheetData>
      <sheetData sheetId="10">
        <row r="18">
          <cell r="B18">
            <v>174064.48177737702</v>
          </cell>
        </row>
        <row r="19">
          <cell r="B19">
            <v>91357.464479887363</v>
          </cell>
        </row>
        <row r="20">
          <cell r="B20">
            <v>9465.327594166296</v>
          </cell>
        </row>
        <row r="21">
          <cell r="B21">
            <v>3931.8959275200004</v>
          </cell>
        </row>
        <row r="22">
          <cell r="B22">
            <v>37769.927153064462</v>
          </cell>
        </row>
        <row r="23">
          <cell r="B23">
            <v>354378.16689390159</v>
          </cell>
        </row>
        <row r="24">
          <cell r="B24">
            <v>13855.880736000001</v>
          </cell>
        </row>
        <row r="25">
          <cell r="B25">
            <v>3023.3489</v>
          </cell>
        </row>
      </sheetData>
      <sheetData sheetId="11"/>
      <sheetData sheetId="12"/>
      <sheetData sheetId="13">
        <row r="22">
          <cell r="B22">
            <v>3715.3043416719997</v>
          </cell>
        </row>
        <row r="23">
          <cell r="B23">
            <v>2160.210139109</v>
          </cell>
        </row>
        <row r="24">
          <cell r="B24">
            <v>8028.9928996199997</v>
          </cell>
        </row>
      </sheetData>
      <sheetData sheetId="14">
        <row r="19">
          <cell r="B19">
            <v>20663.317295058048</v>
          </cell>
        </row>
        <row r="20">
          <cell r="B20">
            <v>12014.387900271637</v>
          </cell>
        </row>
        <row r="21">
          <cell r="B21">
            <v>44657.29480467031</v>
          </cell>
        </row>
      </sheetData>
      <sheetData sheetId="15">
        <row r="18">
          <cell r="B18">
            <v>4858</v>
          </cell>
        </row>
        <row r="19">
          <cell r="B19">
            <v>7413</v>
          </cell>
        </row>
        <row r="20">
          <cell r="B20">
            <v>18627</v>
          </cell>
        </row>
      </sheetData>
      <sheetData sheetId="16">
        <row r="19">
          <cell r="F19"/>
        </row>
        <row r="20">
          <cell r="F20"/>
        </row>
        <row r="22">
          <cell r="F22">
            <v>156053.35513127813</v>
          </cell>
        </row>
        <row r="23">
          <cell r="F23">
            <v>178.24267690663558</v>
          </cell>
        </row>
        <row r="24">
          <cell r="F24">
            <v>110359.18296707189</v>
          </cell>
        </row>
        <row r="25">
          <cell r="F25">
            <v>10753.373259329093</v>
          </cell>
        </row>
        <row r="26">
          <cell r="F26">
            <v>272639.54029863508</v>
          </cell>
        </row>
        <row r="27">
          <cell r="F27">
            <v>20428.805666779288</v>
          </cell>
        </row>
        <row r="29">
          <cell r="F29"/>
        </row>
        <row r="30">
          <cell r="F30"/>
        </row>
        <row r="31">
          <cell r="F31"/>
        </row>
        <row r="32">
          <cell r="F32"/>
        </row>
        <row r="33">
          <cell r="F33"/>
        </row>
        <row r="34">
          <cell r="F34"/>
        </row>
        <row r="35">
          <cell r="F35"/>
        </row>
        <row r="36">
          <cell r="F36"/>
        </row>
        <row r="37">
          <cell r="F37"/>
        </row>
        <row r="38">
          <cell r="F38"/>
        </row>
        <row r="42">
          <cell r="F42"/>
        </row>
        <row r="48">
          <cell r="F48"/>
        </row>
        <row r="49">
          <cell r="F49"/>
        </row>
        <row r="50">
          <cell r="F50"/>
        </row>
        <row r="51">
          <cell r="F51"/>
        </row>
        <row r="52">
          <cell r="F52"/>
        </row>
        <row r="53">
          <cell r="F53"/>
        </row>
        <row r="54">
          <cell r="F54"/>
        </row>
        <row r="55">
          <cell r="F55"/>
        </row>
        <row r="56">
          <cell r="F56"/>
        </row>
        <row r="57">
          <cell r="F57"/>
        </row>
        <row r="59">
          <cell r="F59"/>
        </row>
        <row r="60">
          <cell r="F60"/>
        </row>
        <row r="61">
          <cell r="F61"/>
        </row>
      </sheetData>
      <sheetData sheetId="17">
        <row r="11">
          <cell r="D11">
            <v>66065.290385168715</v>
          </cell>
        </row>
        <row r="12">
          <cell r="D12">
            <v>46837.070858905572</v>
          </cell>
        </row>
        <row r="19">
          <cell r="N19">
            <v>131560.13875592576</v>
          </cell>
        </row>
      </sheetData>
      <sheetData sheetId="18">
        <row r="18">
          <cell r="B18">
            <v>7738</v>
          </cell>
        </row>
        <row r="19">
          <cell r="B19">
            <v>4823</v>
          </cell>
        </row>
        <row r="20">
          <cell r="B20">
            <v>16848</v>
          </cell>
        </row>
      </sheetData>
      <sheetData sheetId="19">
        <row r="19">
          <cell r="B19">
            <v>20324.958001466613</v>
          </cell>
        </row>
        <row r="20">
          <cell r="B20">
            <v>31927.942824909445</v>
          </cell>
        </row>
        <row r="21">
          <cell r="B21">
            <v>63739.099173623959</v>
          </cell>
        </row>
      </sheetData>
      <sheetData sheetId="20">
        <row r="18">
          <cell r="B18">
            <v>2239.5</v>
          </cell>
        </row>
        <row r="19">
          <cell r="B19">
            <v>1262.8510000000001</v>
          </cell>
        </row>
        <row r="20">
          <cell r="B20">
            <v>3590</v>
          </cell>
        </row>
        <row r="21">
          <cell r="B21">
            <v>4635.8100000000004</v>
          </cell>
        </row>
      </sheetData>
      <sheetData sheetId="21">
        <row r="20">
          <cell r="E20">
            <v>134985.42806089899</v>
          </cell>
          <cell r="F20">
            <v>212045.06444802106</v>
          </cell>
          <cell r="G20">
            <v>423314.50749107997</v>
          </cell>
        </row>
      </sheetData>
      <sheetData sheetId="22">
        <row r="49">
          <cell r="B49">
            <v>16134.269310000001</v>
          </cell>
        </row>
        <row r="50">
          <cell r="B50">
            <v>25341.060599999997</v>
          </cell>
        </row>
        <row r="51">
          <cell r="B51">
            <v>50597.093070000003</v>
          </cell>
        </row>
      </sheetData>
      <sheetData sheetId="23">
        <row r="19">
          <cell r="E19">
            <v>99344.820975660114</v>
          </cell>
          <cell r="F19">
            <v>110676.63306981097</v>
          </cell>
          <cell r="G19">
            <v>335174.5459545289</v>
          </cell>
        </row>
      </sheetData>
      <sheetData sheetId="24">
        <row r="21">
          <cell r="B21">
            <v>4286.3482800000002</v>
          </cell>
        </row>
        <row r="22">
          <cell r="B22">
            <v>4775.2725420000006</v>
          </cell>
        </row>
        <row r="23">
          <cell r="B23">
            <v>23049.824481000003</v>
          </cell>
        </row>
      </sheetData>
      <sheetData sheetId="25">
        <row r="20">
          <cell r="B20">
            <v>6127.8905040000009</v>
          </cell>
        </row>
        <row r="21">
          <cell r="B21">
            <v>6826.8711155999999</v>
          </cell>
        </row>
        <row r="22">
          <cell r="B22">
            <v>20674.5847158</v>
          </cell>
        </row>
      </sheetData>
      <sheetData sheetId="26">
        <row r="27">
          <cell r="B27">
            <v>425687.98164779478</v>
          </cell>
        </row>
        <row r="28">
          <cell r="B28">
            <v>466007.42097762559</v>
          </cell>
        </row>
        <row r="29">
          <cell r="B29">
            <v>143627.77875284432</v>
          </cell>
        </row>
        <row r="30">
          <cell r="B30">
            <v>1624000.8186217351</v>
          </cell>
        </row>
      </sheetData>
      <sheetData sheetId="27">
        <row r="19">
          <cell r="C19">
            <v>7205.9950318668152</v>
          </cell>
        </row>
        <row r="20">
          <cell r="C20">
            <v>11317.993599664036</v>
          </cell>
        </row>
        <row r="21">
          <cell r="C21">
            <v>22598.01136846915</v>
          </cell>
        </row>
      </sheetData>
      <sheetData sheetId="28">
        <row r="18">
          <cell r="B18">
            <v>7803.3166598799999</v>
          </cell>
        </row>
        <row r="19">
          <cell r="B19">
            <v>12439.316489039998</v>
          </cell>
        </row>
        <row r="20">
          <cell r="B20">
            <v>15598.968393939998</v>
          </cell>
        </row>
      </sheetData>
      <sheetData sheetId="29">
        <row r="60">
          <cell r="C60">
            <v>205855.64220277674</v>
          </cell>
          <cell r="D60">
            <v>145772.0527849741</v>
          </cell>
          <cell r="E60">
            <v>32287.5</v>
          </cell>
          <cell r="F60">
            <v>9757.125</v>
          </cell>
          <cell r="G60">
            <v>63177.179129866025</v>
          </cell>
          <cell r="H60">
            <v>459300.56879491964</v>
          </cell>
          <cell r="I60">
            <v>91285.842087463563</v>
          </cell>
        </row>
      </sheetData>
      <sheetData sheetId="30"/>
      <sheetData sheetId="31">
        <row r="21">
          <cell r="B21">
            <v>2685.8202059999999</v>
          </cell>
        </row>
        <row r="22">
          <cell r="B22">
            <v>2402.6753090000002</v>
          </cell>
        </row>
        <row r="23">
          <cell r="B23">
            <v>3840.6264219999998</v>
          </cell>
        </row>
      </sheetData>
      <sheetData sheetId="32">
        <row r="22">
          <cell r="B22">
            <v>10241.407850844418</v>
          </cell>
        </row>
        <row r="23">
          <cell r="B23">
            <v>16085.521568473441</v>
          </cell>
        </row>
        <row r="24">
          <cell r="B24">
            <v>32117.070580682139</v>
          </cell>
        </row>
      </sheetData>
      <sheetData sheetId="33">
        <row r="20">
          <cell r="B20">
            <v>40074.388498556051</v>
          </cell>
        </row>
        <row r="21">
          <cell r="B21">
            <v>62942.268282359037</v>
          </cell>
        </row>
        <row r="22">
          <cell r="B22">
            <v>125673.34321908491</v>
          </cell>
        </row>
      </sheetData>
      <sheetData sheetId="34">
        <row r="26">
          <cell r="B26">
            <v>69787.60209903073</v>
          </cell>
        </row>
        <row r="27">
          <cell r="B27">
            <v>84590.545216621089</v>
          </cell>
        </row>
        <row r="28">
          <cell r="B28">
            <v>169759.85268434818</v>
          </cell>
        </row>
      </sheetData>
      <sheetData sheetId="35">
        <row r="18">
          <cell r="C18">
            <v>11220.952730000001</v>
          </cell>
        </row>
        <row r="19">
          <cell r="C19">
            <v>17624.029799999997</v>
          </cell>
        </row>
        <row r="20">
          <cell r="C20">
            <v>35188.924809999997</v>
          </cell>
        </row>
      </sheetData>
      <sheetData sheetId="36">
        <row r="18">
          <cell r="B18">
            <v>103071.7936875</v>
          </cell>
        </row>
        <row r="19">
          <cell r="B19">
            <v>321708.9318125</v>
          </cell>
        </row>
        <row r="20">
          <cell r="B20">
            <v>183905.06703999999</v>
          </cell>
        </row>
        <row r="21">
          <cell r="B21">
            <v>15991.74496</v>
          </cell>
        </row>
      </sheetData>
      <sheetData sheetId="37">
        <row r="22">
          <cell r="B22">
            <v>8694.4210323611624</v>
          </cell>
        </row>
        <row r="23">
          <cell r="B23">
            <v>6387.501483512704</v>
          </cell>
        </row>
        <row r="24">
          <cell r="B24">
            <v>15940.809484126137</v>
          </cell>
        </row>
      </sheetData>
      <sheetData sheetId="38">
        <row r="20">
          <cell r="B20">
            <v>6993</v>
          </cell>
        </row>
        <row r="21">
          <cell r="B21">
            <v>3939</v>
          </cell>
        </row>
        <row r="22">
          <cell r="B22">
            <v>14459</v>
          </cell>
        </row>
      </sheetData>
      <sheetData sheetId="39">
        <row r="18">
          <cell r="B18">
            <v>15286.29491537112</v>
          </cell>
        </row>
        <row r="19">
          <cell r="B19">
            <v>29438.365941609209</v>
          </cell>
        </row>
        <row r="20">
          <cell r="B20">
            <v>41135.339143019664</v>
          </cell>
        </row>
      </sheetData>
      <sheetData sheetId="40">
        <row r="18">
          <cell r="C18">
            <v>4146.9548400000003</v>
          </cell>
        </row>
        <row r="19">
          <cell r="C19">
            <v>4619.9791259999993</v>
          </cell>
        </row>
        <row r="20">
          <cell r="C20">
            <v>22300.236692999999</v>
          </cell>
        </row>
      </sheetData>
      <sheetData sheetId="41">
        <row r="10">
          <cell r="D10">
            <v>7941</v>
          </cell>
          <cell r="E10">
            <v>5681</v>
          </cell>
          <cell r="F10">
            <v>16669</v>
          </cell>
        </row>
      </sheetData>
      <sheetData sheetId="42">
        <row r="20">
          <cell r="B20">
            <v>3826</v>
          </cell>
        </row>
        <row r="21">
          <cell r="B21">
            <v>5838</v>
          </cell>
        </row>
        <row r="22">
          <cell r="B22">
            <v>14670</v>
          </cell>
        </row>
      </sheetData>
      <sheetData sheetId="43">
        <row r="18">
          <cell r="B18">
            <v>9109</v>
          </cell>
        </row>
        <row r="19">
          <cell r="B19">
            <v>4659</v>
          </cell>
        </row>
        <row r="20">
          <cell r="B20">
            <v>18920</v>
          </cell>
        </row>
      </sheetData>
      <sheetData sheetId="44">
        <row r="6">
          <cell r="B6">
            <v>4979</v>
          </cell>
          <cell r="C6">
            <v>3085</v>
          </cell>
          <cell r="D6">
            <v>9184</v>
          </cell>
        </row>
      </sheetData>
      <sheetData sheetId="45">
        <row r="18">
          <cell r="B18">
            <v>8168</v>
          </cell>
        </row>
        <row r="19">
          <cell r="B19">
            <v>5614</v>
          </cell>
        </row>
        <row r="20">
          <cell r="B20">
            <v>16115</v>
          </cell>
        </row>
      </sheetData>
      <sheetData sheetId="46">
        <row r="49">
          <cell r="C49">
            <v>309938.73574354971</v>
          </cell>
          <cell r="D49">
            <v>136230.29754081788</v>
          </cell>
          <cell r="E49">
            <v>82631.950471665041</v>
          </cell>
          <cell r="F49">
            <v>8756.9765916718061</v>
          </cell>
          <cell r="G49">
            <v>733225.45193953894</v>
          </cell>
          <cell r="H49">
            <v>347810.58771275659</v>
          </cell>
        </row>
      </sheetData>
      <sheetData sheetId="47"/>
      <sheetData sheetId="48">
        <row r="22">
          <cell r="B22">
            <v>18787.061956560003</v>
          </cell>
        </row>
        <row r="23">
          <cell r="B23">
            <v>5005.4567100799995</v>
          </cell>
        </row>
        <row r="24">
          <cell r="B24">
            <v>6500.35</v>
          </cell>
        </row>
        <row r="25">
          <cell r="B25">
            <v>58847.842759380008</v>
          </cell>
        </row>
      </sheetData>
      <sheetData sheetId="49">
        <row r="21">
          <cell r="B21">
            <v>2110.8277324800001</v>
          </cell>
        </row>
        <row r="22">
          <cell r="B22">
            <v>3135.9418578</v>
          </cell>
        </row>
        <row r="23">
          <cell r="B23">
            <v>11646.031497960001</v>
          </cell>
        </row>
      </sheetData>
      <sheetData sheetId="50">
        <row r="19">
          <cell r="B19">
            <v>20690.118170505975</v>
          </cell>
        </row>
        <row r="20">
          <cell r="B20">
            <v>32496.639810951128</v>
          </cell>
        </row>
        <row r="21">
          <cell r="B21">
            <v>64884.242018542893</v>
          </cell>
        </row>
      </sheetData>
      <sheetData sheetId="51">
        <row r="19">
          <cell r="B19">
            <v>6863.0610238573954</v>
          </cell>
        </row>
        <row r="20">
          <cell r="B20">
            <v>10779.369177832838</v>
          </cell>
        </row>
        <row r="21">
          <cell r="B21">
            <v>21522.569798309767</v>
          </cell>
        </row>
      </sheetData>
      <sheetData sheetId="52">
        <row r="18">
          <cell r="B18">
            <v>27609.995207812397</v>
          </cell>
        </row>
        <row r="19">
          <cell r="B19">
            <v>30759.341842520116</v>
          </cell>
        </row>
        <row r="20">
          <cell r="B20">
            <v>148472.66294966743</v>
          </cell>
        </row>
      </sheetData>
      <sheetData sheetId="53"/>
      <sheetData sheetId="54">
        <row r="18">
          <cell r="B18">
            <v>5021</v>
          </cell>
        </row>
        <row r="19">
          <cell r="B19">
            <v>7747</v>
          </cell>
        </row>
        <row r="20">
          <cell r="B20">
            <v>16588</v>
          </cell>
        </row>
      </sheetData>
      <sheetData sheetId="55">
        <row r="19">
          <cell r="B19">
            <v>41703.224389568401</v>
          </cell>
        </row>
        <row r="20">
          <cell r="B20">
            <v>18677.740337859304</v>
          </cell>
        </row>
        <row r="21">
          <cell r="B21">
            <v>89191.035272572291</v>
          </cell>
        </row>
      </sheetData>
      <sheetData sheetId="56"/>
      <sheetData sheetId="57">
        <row r="25">
          <cell r="C25">
            <v>49754.984948885489</v>
          </cell>
        </row>
        <row r="26">
          <cell r="C26">
            <v>95818.212487299083</v>
          </cell>
        </row>
        <row r="27">
          <cell r="C27">
            <v>133890.40256381541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EF6051-5446-4468-803E-0F1620A3E024}" name="Table4" displayName="Table4" ref="A2:AS52" totalsRowShown="0" headerRowDxfId="46" dataDxfId="45" headerRowCellStyle="Currency" dataCellStyle="Comma">
  <autoFilter ref="A2:AS52" xr:uid="{D77DB1DE-1C81-4404-97E1-E7376FAB58E9}"/>
  <sortState xmlns:xlrd2="http://schemas.microsoft.com/office/spreadsheetml/2017/richdata2" ref="A3:AS52">
    <sortCondition ref="A2:A52"/>
  </sortState>
  <tableColumns count="45">
    <tableColumn id="1" xr3:uid="{2B1D3B09-B6B6-4B88-A239-1E41E83A2D66}" name="Project" dataDxfId="44" dataCellStyle="Hyperlink"/>
    <tableColumn id="38" xr3:uid="{DD4ACCB6-D40A-4E4D-B124-5F7A2A83D1F8}" name="Month Billed" dataDxfId="43" dataCellStyle="Hyperlink"/>
    <tableColumn id="3" xr3:uid="{E4082EAF-5E99-4DC8-AB41-38CD044B5CA8}" name="Steuben County" dataDxfId="42" dataCellStyle="Comma"/>
    <tableColumn id="40" xr3:uid="{4D2E5DF9-85C3-4E63-824D-4917F1B9678C}" name="Town of Avoca" dataDxfId="41" dataCellStyle="Comma">
      <calculatedColumnFormula>'[1]CPP I 2019 '!F11</calculatedColumnFormula>
    </tableColumn>
    <tableColumn id="4" xr3:uid="{E2AB4013-2BC2-4998-A0AA-9E9CF91CF3B5}" name="Town of Bath" dataDxfId="40" dataCellStyle="Comma"/>
    <tableColumn id="5" xr3:uid="{792A2C95-2701-4181-9C2C-5898078F7BE3}" name="Town of Campbell" dataDxfId="39" dataCellStyle="Comma"/>
    <tableColumn id="6" xr3:uid="{F95862C5-0114-4B88-84E9-305D07763EAF}" name="Town of Cameron" dataDxfId="38" dataCellStyle="Comma"/>
    <tableColumn id="7" xr3:uid="{EA75463A-49F8-41C4-81EE-781A216A3ED3}" name="Town of Canisteo" dataDxfId="37" dataCellStyle="Comma"/>
    <tableColumn id="8" xr3:uid="{201501F9-557A-401B-A493-7F881056B464}" name="Town of Cohocton" dataDxfId="36" dataCellStyle="Comma"/>
    <tableColumn id="9" xr3:uid="{56F5D200-E641-4252-A533-5479DAA4E935}" name="Town of Corning" dataDxfId="35" dataCellStyle="Comma"/>
    <tableColumn id="10" xr3:uid="{803FF9A4-BC1F-46C5-8901-8130CD7E97E2}" name="Town of Dansville" dataDxfId="34" dataCellStyle="Comma"/>
    <tableColumn id="11" xr3:uid="{0D0F68E7-25A7-4942-8A8B-C48B2A4CDF7F}" name="Town of Erwin" dataDxfId="33" dataCellStyle="Comma"/>
    <tableColumn id="39" xr3:uid="{24A5D0F0-3C1E-404A-849D-BC797F314250}" name="Town of Freemont" dataDxfId="32" dataCellStyle="Comma"/>
    <tableColumn id="12" xr3:uid="{CAEC54B2-8AE5-463E-956F-FE786A42FC1D}" name="Town of Greenwood" dataDxfId="31" dataCellStyle="Comma"/>
    <tableColumn id="46" xr3:uid="{84C6D9EA-C359-4EDF-B4D4-8351CB5E5968}" name="Town of Hartsville" dataDxfId="30" dataCellStyle="Comma"/>
    <tableColumn id="13" xr3:uid="{2C013008-A31F-4076-9C76-44BA1C477523}" name="Town of Hornellsville" dataDxfId="29" dataCellStyle="Comma"/>
    <tableColumn id="14" xr3:uid="{64C40C33-F487-4C83-8807-8CFD2EB79381}" name="Town of Howard" dataDxfId="28" dataCellStyle="Comma"/>
    <tableColumn id="15" xr3:uid="{1515C070-BCD3-46CC-8CED-F1903156203A}" name="Town of Jasper" dataDxfId="27" dataCellStyle="Comma"/>
    <tableColumn id="16" xr3:uid="{0ED60C6D-7399-4531-8C7D-E8A05E292BF1}" name="Town of Lindley" dataDxfId="26" dataCellStyle="Comma"/>
    <tableColumn id="17" xr3:uid="{CCC20DB7-51C1-4337-9E75-DBD5AE099B70}" name="Town of Prattsburgh" dataDxfId="25" dataCellStyle="Comma"/>
    <tableColumn id="47" xr3:uid="{42D402C1-AF2E-40F0-B402-E2E5863D39D0}" name="Town of Pulteney" dataDxfId="24" dataCellStyle="Comma"/>
    <tableColumn id="42" xr3:uid="{B0A3AFD0-5CC3-4679-BC02-F8579997B502}" name="Town of Thurston" dataDxfId="23" dataCellStyle="Comma"/>
    <tableColumn id="18" xr3:uid="{5D187AEB-E6D4-480E-86F8-FE755F14D4A3}" name="Town of Troupsburg" dataDxfId="22" dataCellStyle="Comma"/>
    <tableColumn id="19" xr3:uid="{42DA2867-1DCB-40BC-9ABF-77C2D2E54642}" name="Town of Urbana" dataDxfId="21" dataCellStyle="Comma"/>
    <tableColumn id="20" xr3:uid="{55F57867-5C20-42F7-AF47-468201381172}" name="Town of Wayland" dataDxfId="20" dataCellStyle="Comma"/>
    <tableColumn id="43" xr3:uid="{9D390E27-D18D-4E68-83DE-7CBB10DAA040}" name="West Union" dataDxfId="19" dataCellStyle="Comma"/>
    <tableColumn id="21" xr3:uid="{DCCF5E42-610B-44E1-83EA-42F89E46D319}" name="City of Corning" dataDxfId="18" dataCellStyle="Comma"/>
    <tableColumn id="22" xr3:uid="{50DF0793-7196-4A5C-967E-7873CB4F058C}" name="Village of Bath" dataDxfId="17" dataCellStyle="Comma"/>
    <tableColumn id="23" xr3:uid="{39DD603A-B57D-44DB-8BC2-51DD972501A1}" name="Village of Painted Post" dataDxfId="16" dataCellStyle="Comma"/>
    <tableColumn id="24" xr3:uid="{4E9F30A0-3FD2-4DC3-9EB2-80EAE79F3175}" name="Village of Riverside" dataDxfId="15" dataCellStyle="Comma"/>
    <tableColumn id="25" xr3:uid="{9C29E6DF-E789-4F76-B3C9-BF1BC9B00038}" name="Village of Savona" dataDxfId="14" dataCellStyle="Comma"/>
    <tableColumn id="26" xr3:uid="{65B507CD-9672-4B43-A828-236BF3E707E4}" name="Addison School" dataDxfId="13" dataCellStyle="Comma"/>
    <tableColumn id="27" xr3:uid="{1522B0C0-3F2A-4AD1-B173-8F4FF4236A0C}" name="Arkport School" dataDxfId="12" dataCellStyle="Comma"/>
    <tableColumn id="41" xr3:uid="{FF2FC6C6-9444-4C3B-91EF-01AA1478FCD0}" name="Aovca School" dataDxfId="11" dataCellStyle="Comma"/>
    <tableColumn id="28" xr3:uid="{2A706A05-971A-4023-9737-9478732F6850}" name="Bath School" dataDxfId="10" dataCellStyle="Comma"/>
    <tableColumn id="29" xr3:uid="{165227C7-C497-4E1D-9B75-7F1552504D0A}" name="Campbell Savona School" dataDxfId="9" dataCellStyle="Comma"/>
    <tableColumn id="30" xr3:uid="{235854C0-E919-4BE3-BF56-9476BE849F7A}" name="C-GW School" dataDxfId="8" dataCellStyle="Comma"/>
    <tableColumn id="31" xr3:uid="{9AC42618-6B6B-493A-B33C-19D44ECD1956}" name="C-PP School" dataDxfId="7" dataCellStyle="Comma"/>
    <tableColumn id="32" xr3:uid="{4D482D56-7DE2-4720-B255-EB740BBF277F}" name="Hammondsport School" dataDxfId="6" dataCellStyle="Comma"/>
    <tableColumn id="33" xr3:uid="{8C7A259C-C0FE-492F-8F71-B8048A907408}" name="Hornell School" dataDxfId="5" dataCellStyle="Comma"/>
    <tableColumn id="34" xr3:uid="{C2EBCD32-8571-48C5-8BD7-3163AAFC5731}" name="J-T School" dataDxfId="4" dataCellStyle="Comma"/>
    <tableColumn id="35" xr3:uid="{6E9B8772-6DE6-4C75-9560-F48E177F3503}" name="Naples School" dataDxfId="3" dataCellStyle="Comma"/>
    <tableColumn id="36" xr3:uid="{AB4ADBD8-345D-4851-9DFA-08F0C20AD318}" name="Prattsburgh School" dataDxfId="2" dataCellStyle="Comma"/>
    <tableColumn id="44" xr3:uid="{7367BCFA-7D53-4246-BFE9-FAB137A00953}" name="Whitesville School" dataDxfId="1" dataCellStyle="Comma"/>
    <tableColumn id="37" xr3:uid="{E1891780-B0DB-4985-B45F-B6D0F02D2CC3}" name="Way-Co School" dataDxfId="0" dataCellStyle="C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1C576-0E54-4FD5-8734-6BB515918A46}">
  <sheetPr codeName="Sheet1">
    <tabColor theme="5" tint="0.59999389629810485"/>
  </sheetPr>
  <dimension ref="A1:AW56"/>
  <sheetViews>
    <sheetView tabSelected="1" zoomScaleNormal="100" zoomScaleSheetLayoutView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G1" sqref="G1"/>
    </sheetView>
  </sheetViews>
  <sheetFormatPr defaultRowHeight="15" x14ac:dyDescent="0.25"/>
  <cols>
    <col min="1" max="1" width="55.28515625" bestFit="1" customWidth="1"/>
    <col min="2" max="2" width="16.42578125" style="14" customWidth="1"/>
    <col min="3" max="3" width="20.28515625" style="15" bestFit="1" customWidth="1"/>
    <col min="4" max="4" width="19" style="15" bestFit="1" customWidth="1"/>
    <col min="5" max="5" width="17.7109375" style="15" bestFit="1" customWidth="1"/>
    <col min="6" max="6" width="22.28515625" style="15" bestFit="1" customWidth="1"/>
    <col min="7" max="7" width="21.85546875" style="15" bestFit="1" customWidth="1"/>
    <col min="8" max="8" width="21.42578125" style="16" bestFit="1" customWidth="1"/>
    <col min="9" max="9" width="25.5703125" style="16" customWidth="1"/>
    <col min="10" max="10" width="20.5703125" style="16" bestFit="1" customWidth="1"/>
    <col min="11" max="11" width="22" style="16" bestFit="1" customWidth="1"/>
    <col min="12" max="12" width="18.7109375" style="15" bestFit="1" customWidth="1"/>
    <col min="13" max="13" width="18.7109375" style="15" customWidth="1"/>
    <col min="14" max="14" width="24.42578125" style="15" bestFit="1" customWidth="1"/>
    <col min="15" max="15" width="24.42578125" style="15" customWidth="1"/>
    <col min="16" max="16" width="25.140625" style="15" bestFit="1" customWidth="1"/>
    <col min="17" max="17" width="20.5703125" style="15" bestFit="1" customWidth="1"/>
    <col min="18" max="18" width="19.28515625" style="15" bestFit="1" customWidth="1"/>
    <col min="19" max="19" width="20.140625" style="15" bestFit="1" customWidth="1"/>
    <col min="20" max="20" width="24.140625" style="15" bestFit="1" customWidth="1"/>
    <col min="21" max="22" width="24.140625" style="15" customWidth="1"/>
    <col min="23" max="23" width="23.85546875" style="15" bestFit="1" customWidth="1"/>
    <col min="24" max="24" width="20.140625" style="15" bestFit="1" customWidth="1"/>
    <col min="25" max="25" width="21.5703125" style="15" bestFit="1" customWidth="1"/>
    <col min="26" max="26" width="21.5703125" style="15" customWidth="1"/>
    <col min="27" max="27" width="19.140625" style="15" bestFit="1" customWidth="1"/>
    <col min="28" max="28" width="19" style="15" bestFit="1" customWidth="1"/>
    <col min="29" max="29" width="26.42578125" style="15" bestFit="1" customWidth="1"/>
    <col min="30" max="30" width="23.42578125" style="15" bestFit="1" customWidth="1"/>
    <col min="31" max="31" width="21.28515625" style="15" bestFit="1" customWidth="1"/>
    <col min="32" max="32" width="19.7109375" style="15" bestFit="1" customWidth="1"/>
    <col min="33" max="33" width="19.140625" style="15" bestFit="1" customWidth="1"/>
    <col min="34" max="34" width="17.7109375" style="15" bestFit="1" customWidth="1"/>
    <col min="35" max="35" width="16.28515625" style="15" bestFit="1" customWidth="1"/>
    <col min="36" max="36" width="27.85546875" style="15" bestFit="1" customWidth="1"/>
    <col min="37" max="37" width="17.7109375" style="15" bestFit="1" customWidth="1"/>
    <col min="38" max="38" width="16.42578125" style="15" bestFit="1" customWidth="1"/>
    <col min="39" max="39" width="26.42578125" style="15" bestFit="1" customWidth="1"/>
    <col min="40" max="40" width="19" style="15" bestFit="1" customWidth="1"/>
    <col min="41" max="41" width="14.7109375" style="15" bestFit="1" customWidth="1"/>
    <col min="42" max="42" width="18.5703125" style="15" bestFit="1" customWidth="1"/>
    <col min="43" max="43" width="22.85546875" style="15" bestFit="1" customWidth="1"/>
    <col min="44" max="44" width="22.85546875" style="15" customWidth="1"/>
    <col min="45" max="45" width="19.42578125" style="15" bestFit="1" customWidth="1"/>
    <col min="46" max="46" width="17.28515625" style="11" customWidth="1"/>
    <col min="47" max="47" width="16" style="11" hidden="1" customWidth="1"/>
    <col min="48" max="48" width="10.7109375" style="11" hidden="1" customWidth="1"/>
    <col min="49" max="49" width="9.140625" style="11"/>
  </cols>
  <sheetData>
    <row r="1" spans="1:49" ht="15.75" x14ac:dyDescent="0.25">
      <c r="A1" s="20" t="s">
        <v>97</v>
      </c>
    </row>
    <row r="2" spans="1:49" s="1" customFormat="1" ht="33" customHeight="1" x14ac:dyDescent="0.25">
      <c r="A2" s="2" t="s">
        <v>0</v>
      </c>
      <c r="B2" s="1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5"/>
      <c r="AU2" s="5"/>
      <c r="AV2" s="5"/>
      <c r="AW2" s="5"/>
    </row>
    <row r="3" spans="1:49" x14ac:dyDescent="0.25">
      <c r="A3" t="s">
        <v>45</v>
      </c>
      <c r="B3" s="6"/>
      <c r="C3" s="8">
        <f>'[1]2-4 Market Street Corning'!H12</f>
        <v>4261.7619424650302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>
        <f>'[1]2-4 Market Street Corning'!L12</f>
        <v>6694.3037740828713</v>
      </c>
      <c r="AB3" s="9"/>
      <c r="AC3" s="8"/>
      <c r="AD3" s="8"/>
      <c r="AE3" s="8"/>
      <c r="AF3" s="9"/>
      <c r="AG3" s="8"/>
      <c r="AH3" s="8"/>
      <c r="AI3" s="8"/>
      <c r="AJ3" s="8"/>
      <c r="AK3" s="8"/>
      <c r="AL3" s="8">
        <f>'[1]2-4 Market Street Corning'!P12</f>
        <v>13362.934283452098</v>
      </c>
      <c r="AM3" s="8"/>
      <c r="AN3" s="8"/>
      <c r="AO3" s="8"/>
      <c r="AP3" s="8"/>
      <c r="AQ3" s="8"/>
      <c r="AR3" s="8"/>
      <c r="AS3" s="8"/>
      <c r="AT3" s="10"/>
      <c r="AU3" s="10">
        <f>SUM(Table4[[#This Row],[Steuben County]:[Way-Co School]])</f>
        <v>24319</v>
      </c>
      <c r="AV3" s="10" t="e">
        <f>#REF!-AU3</f>
        <v>#REF!</v>
      </c>
    </row>
    <row r="4" spans="1:49" x14ac:dyDescent="0.25">
      <c r="A4" t="s">
        <v>46</v>
      </c>
      <c r="B4" s="6"/>
      <c r="C4" s="8">
        <f>'[1]54 W Market Corning'!B20</f>
        <v>2538.0607020321982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>
        <f>'[1]54 W Market Corning'!B21</f>
        <v>3986.7429400897331</v>
      </c>
      <c r="AB4" s="9"/>
      <c r="AC4" s="8"/>
      <c r="AD4" s="8"/>
      <c r="AE4" s="8"/>
      <c r="AF4" s="9"/>
      <c r="AG4" s="8"/>
      <c r="AH4" s="8"/>
      <c r="AI4" s="8"/>
      <c r="AJ4" s="8"/>
      <c r="AK4" s="8"/>
      <c r="AL4" s="8">
        <f>'[1]54 W Market Corning'!B22</f>
        <v>7958.1963578780678</v>
      </c>
      <c r="AM4" s="8"/>
      <c r="AN4" s="8"/>
      <c r="AO4" s="8"/>
      <c r="AP4" s="8"/>
      <c r="AQ4" s="8"/>
      <c r="AR4" s="8"/>
      <c r="AS4" s="8"/>
      <c r="AT4" s="10"/>
      <c r="AU4" s="10">
        <f>SUM(Table4[[#This Row],[Steuben County]:[Way-Co School]])</f>
        <v>14483</v>
      </c>
      <c r="AV4" s="10" t="e">
        <f>#REF!-AU4</f>
        <v>#REF!</v>
      </c>
    </row>
    <row r="5" spans="1:49" x14ac:dyDescent="0.25">
      <c r="A5" t="s">
        <v>47</v>
      </c>
      <c r="B5" s="6"/>
      <c r="C5" s="8">
        <f>'[1]7100 Route 70A LLC'!B19</f>
        <v>30255.660909411348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f>'[1]7100 Route 70A LLC'!B20</f>
        <v>23454.00070497004</v>
      </c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  <c r="AC5" s="8"/>
      <c r="AD5" s="8"/>
      <c r="AE5" s="8"/>
      <c r="AF5" s="9"/>
      <c r="AG5" s="8"/>
      <c r="AH5" s="8"/>
      <c r="AI5" s="8"/>
      <c r="AJ5" s="8"/>
      <c r="AK5" s="8"/>
      <c r="AL5" s="8"/>
      <c r="AM5" s="8"/>
      <c r="AN5" s="8">
        <f>'[1]7100 Route 70A LLC'!B21</f>
        <v>79368.338385618612</v>
      </c>
      <c r="AO5" s="8"/>
      <c r="AP5" s="8"/>
      <c r="AQ5" s="8"/>
      <c r="AR5" s="8"/>
      <c r="AS5" s="8"/>
      <c r="AT5" s="10"/>
      <c r="AU5" s="10">
        <f>SUM(Table4[[#This Row],[Steuben County]:[Way-Co School]])</f>
        <v>133078</v>
      </c>
      <c r="AV5" s="10" t="e">
        <f>#REF!-AU5</f>
        <v>#REF!</v>
      </c>
    </row>
    <row r="6" spans="1:49" x14ac:dyDescent="0.25">
      <c r="A6" t="s">
        <v>48</v>
      </c>
      <c r="B6" s="6"/>
      <c r="C6" s="8">
        <f>'[1]736 Addison Road (STL)'!B31</f>
        <v>40265.277548275866</v>
      </c>
      <c r="D6" s="8"/>
      <c r="E6" s="8"/>
      <c r="F6" s="8"/>
      <c r="G6" s="8"/>
      <c r="H6" s="8"/>
      <c r="I6" s="8"/>
      <c r="J6" s="8"/>
      <c r="K6" s="8"/>
      <c r="L6" s="8">
        <f>'[1]736 Addison Road (STL)'!B32</f>
        <v>44843.241920689645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  <c r="AC6" s="8"/>
      <c r="AD6" s="8"/>
      <c r="AE6" s="8"/>
      <c r="AF6" s="9"/>
      <c r="AG6" s="8"/>
      <c r="AH6" s="8"/>
      <c r="AI6" s="8"/>
      <c r="AJ6" s="8"/>
      <c r="AK6" s="8"/>
      <c r="AL6" s="8">
        <f>'[1]736 Addison Road (STL)'!B33</f>
        <v>216620.9505310345</v>
      </c>
      <c r="AM6" s="8"/>
      <c r="AN6" s="8"/>
      <c r="AO6" s="8"/>
      <c r="AP6" s="8"/>
      <c r="AQ6" s="8"/>
      <c r="AR6" s="8"/>
      <c r="AS6" s="8"/>
      <c r="AT6" s="10"/>
      <c r="AU6" s="10">
        <f>SUM(Table4[[#This Row],[Steuben County]:[Way-Co School]])</f>
        <v>301729.46999999997</v>
      </c>
      <c r="AV6" s="10" t="e">
        <f>#REF!-AU6</f>
        <v>#REF!</v>
      </c>
    </row>
    <row r="7" spans="1:49" x14ac:dyDescent="0.25">
      <c r="A7" t="s">
        <v>49</v>
      </c>
      <c r="B7" s="6"/>
      <c r="C7" s="8">
        <f>'[1]Abundant Solar Power (Troupsbur'!B18</f>
        <v>6720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>
        <f>'[1]Abundant Solar Power (Troupsbur'!B19</f>
        <v>4711</v>
      </c>
      <c r="X7" s="8"/>
      <c r="Y7" s="8"/>
      <c r="Z7" s="8"/>
      <c r="AA7" s="8"/>
      <c r="AB7" s="9"/>
      <c r="AC7" s="8"/>
      <c r="AD7" s="8"/>
      <c r="AE7" s="8"/>
      <c r="AF7" s="9"/>
      <c r="AG7" s="8"/>
      <c r="AH7" s="8"/>
      <c r="AI7" s="8"/>
      <c r="AJ7" s="8"/>
      <c r="AK7" s="8"/>
      <c r="AL7" s="8"/>
      <c r="AM7" s="8"/>
      <c r="AN7" s="8"/>
      <c r="AO7" s="8">
        <f>'[1]Abundant Solar Power (Troupsbur'!B20</f>
        <v>13411</v>
      </c>
      <c r="AP7" s="8"/>
      <c r="AQ7" s="8"/>
      <c r="AR7" s="8"/>
      <c r="AS7" s="8"/>
      <c r="AT7" s="10"/>
      <c r="AU7" s="10">
        <f>SUM(Table4[[#This Row],[Steuben County]:[Way-Co School]])</f>
        <v>24842</v>
      </c>
      <c r="AV7" s="10" t="e">
        <f>#REF!-AU7</f>
        <v>#REF!</v>
      </c>
    </row>
    <row r="8" spans="1:49" x14ac:dyDescent="0.25">
      <c r="A8" t="s">
        <v>50</v>
      </c>
      <c r="B8" s="6"/>
      <c r="C8" s="8">
        <f>'[1]Arlington Storage Company'!B28</f>
        <v>269532.16183131002</v>
      </c>
      <c r="D8" s="8"/>
      <c r="E8" s="8">
        <f>'[1]Arlington Storage Company'!B29</f>
        <v>119284.36876378876</v>
      </c>
      <c r="F8" s="8"/>
      <c r="G8" s="8">
        <f>'[1]Arlington Storage Company'!B31</f>
        <v>46513.249167000002</v>
      </c>
      <c r="H8" s="8">
        <f>'[1]Arlington Storage Company'!B30</f>
        <v>23638.343400000002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  <c r="AC8" s="8"/>
      <c r="AD8" s="8"/>
      <c r="AE8" s="8"/>
      <c r="AF8" s="9"/>
      <c r="AG8" s="8"/>
      <c r="AH8" s="8"/>
      <c r="AI8" s="8">
        <f>'[1]Arlington Storage Company'!B34</f>
        <v>443677.61304177495</v>
      </c>
      <c r="AJ8" s="8"/>
      <c r="AK8" s="8">
        <f>'[1]Arlington Storage Company'!B33</f>
        <v>56405.665548750003</v>
      </c>
      <c r="AL8" s="8"/>
      <c r="AM8" s="8"/>
      <c r="AN8" s="8"/>
      <c r="AO8" s="8">
        <f>'[1]Arlington Storage Company'!B32</f>
        <v>70757.846968375001</v>
      </c>
      <c r="AP8" s="8"/>
      <c r="AQ8" s="8"/>
      <c r="AR8" s="8"/>
      <c r="AS8" s="8"/>
      <c r="AT8" s="10"/>
      <c r="AU8" s="10">
        <f>SUM(Table4[[#This Row],[Steuben County]:[Way-Co School]])</f>
        <v>1029809.2487209988</v>
      </c>
      <c r="AV8" s="10" t="e">
        <f>#REF!-AU8</f>
        <v>#REF!</v>
      </c>
    </row>
    <row r="9" spans="1:49" x14ac:dyDescent="0.25">
      <c r="A9" t="s">
        <v>51</v>
      </c>
      <c r="B9" s="6"/>
      <c r="C9" s="8">
        <f>'[1]Automated Cells &amp; Equip Acq.'!B18</f>
        <v>6582.4680000000008</v>
      </c>
      <c r="D9" s="8"/>
      <c r="E9" s="8"/>
      <c r="F9" s="8"/>
      <c r="G9" s="8"/>
      <c r="H9" s="8"/>
      <c r="I9" s="8"/>
      <c r="J9" s="8"/>
      <c r="K9" s="8"/>
      <c r="L9" s="8">
        <f>'[1]Automated Cells &amp; Equip Acq.'!B19</f>
        <v>7333.3001999999997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9"/>
      <c r="AC9" s="8"/>
      <c r="AD9" s="8"/>
      <c r="AE9" s="8"/>
      <c r="AF9" s="9"/>
      <c r="AG9" s="8"/>
      <c r="AH9" s="8"/>
      <c r="AI9" s="8"/>
      <c r="AJ9" s="8"/>
      <c r="AK9" s="8"/>
      <c r="AL9" s="8">
        <f>'[1]Automated Cells &amp; Equip Acq.'!B20</f>
        <v>35397.201099999998</v>
      </c>
      <c r="AM9" s="8"/>
      <c r="AN9" s="8"/>
      <c r="AO9" s="8"/>
      <c r="AP9" s="8"/>
      <c r="AQ9" s="8"/>
      <c r="AR9" s="8"/>
      <c r="AS9" s="8"/>
      <c r="AT9" s="10"/>
      <c r="AU9" s="10">
        <f>SUM(Table4[[#This Row],[Steuben County]:[Way-Co School]])</f>
        <v>49312.969299999997</v>
      </c>
      <c r="AV9" s="10" t="e">
        <f>#REF!-AU9</f>
        <v>#REF!</v>
      </c>
    </row>
    <row r="10" spans="1:49" x14ac:dyDescent="0.25">
      <c r="A10" t="s">
        <v>52</v>
      </c>
      <c r="B10" s="12" t="s">
        <v>53</v>
      </c>
      <c r="C10" s="8">
        <f>'[1]B&amp;H Railcorp'!B47</f>
        <v>12483.43377285502</v>
      </c>
      <c r="D10" s="8"/>
      <c r="E10" s="8">
        <f>'[1]B&amp;H Railcorp'!B48</f>
        <v>2131.2485944368464</v>
      </c>
      <c r="F10" s="8">
        <f>'[1]B&amp;H Railcorp'!B50</f>
        <v>2580.6965841780116</v>
      </c>
      <c r="G10" s="8"/>
      <c r="H10" s="8"/>
      <c r="I10" s="8"/>
      <c r="J10" s="8"/>
      <c r="K10" s="8"/>
      <c r="L10" s="8">
        <f>'[1]B&amp;H Railcorp'!B49</f>
        <v>2533.2794188468724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9">
        <f>'[1]B&amp;H Railcorp'!B51</f>
        <v>352.99271802491916</v>
      </c>
      <c r="AC10" s="8">
        <f>'[1]B&amp;H Railcorp'!B52</f>
        <v>440.73165322188282</v>
      </c>
      <c r="AD10" s="8"/>
      <c r="AE10" s="8">
        <f>'[1]B&amp;H Railcorp'!B53</f>
        <v>774.12995555888847</v>
      </c>
      <c r="AF10" s="9"/>
      <c r="AG10" s="8"/>
      <c r="AH10" s="8"/>
      <c r="AI10" s="8">
        <f>'[1]B&amp;H Railcorp'!B54</f>
        <v>6077.0967640823446</v>
      </c>
      <c r="AJ10" s="8">
        <f>'[1]B&amp;H Railcorp'!B55</f>
        <v>13683.083433573074</v>
      </c>
      <c r="AK10" s="8"/>
      <c r="AL10" s="8">
        <f>'[1]B&amp;H Railcorp'!B56</f>
        <v>13059.307105222137</v>
      </c>
      <c r="AM10" s="8"/>
      <c r="AN10" s="8"/>
      <c r="AO10" s="8"/>
      <c r="AP10" s="8"/>
      <c r="AQ10" s="8"/>
      <c r="AR10" s="8"/>
      <c r="AS10" s="8"/>
      <c r="AT10" s="10"/>
      <c r="AU10" s="10">
        <f>SUM(Table4[[#This Row],[Steuben County]:[Way-Co School]])</f>
        <v>54115.999999999993</v>
      </c>
      <c r="AV10" s="10" t="e">
        <f>#REF!-AU10</f>
        <v>#REF!</v>
      </c>
    </row>
    <row r="11" spans="1:49" x14ac:dyDescent="0.25">
      <c r="A11" t="s">
        <v>54</v>
      </c>
      <c r="B11" s="6"/>
      <c r="C11" s="8">
        <f>'[1]Baron Winds, LLC A1, A2, A3'!B18</f>
        <v>174064.48177737702</v>
      </c>
      <c r="D11" s="8">
        <f>'[1]CPP I 2019 '!F19</f>
        <v>0</v>
      </c>
      <c r="E11" s="8"/>
      <c r="F11" s="8"/>
      <c r="G11" s="8"/>
      <c r="H11" s="8"/>
      <c r="I11" s="8">
        <f>'[1]Baron Winds, LLC A1, A2, A3'!B19</f>
        <v>91357.464479887363</v>
      </c>
      <c r="J11" s="8"/>
      <c r="K11" s="8">
        <f>'[1]Baron Winds, LLC A1, A2, A3'!B20</f>
        <v>9465.327594166296</v>
      </c>
      <c r="L11" s="8"/>
      <c r="M11" s="8">
        <f>'[1]Baron Winds, LLC A1, A2, A3'!B21</f>
        <v>3931.8959275200004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>
        <f>'[1]Baron Winds, LLC A1, A2, A3'!B22</f>
        <v>37769.927153064462</v>
      </c>
      <c r="Z11" s="8"/>
      <c r="AA11" s="8"/>
      <c r="AB11" s="9"/>
      <c r="AC11" s="8"/>
      <c r="AD11" s="8"/>
      <c r="AE11" s="8"/>
      <c r="AF11" s="9"/>
      <c r="AG11" s="8">
        <f>'[1]Baron Winds, LLC A1, A2, A3'!B24</f>
        <v>13855.880736000001</v>
      </c>
      <c r="AH11" s="8">
        <f>'[1]Baron Winds, LLC A1, A2, A3'!B25</f>
        <v>3023.3489</v>
      </c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>
        <f>'[1]Baron Winds, LLC A1, A2, A3'!B23</f>
        <v>354378.16689390159</v>
      </c>
      <c r="AT11" s="10"/>
      <c r="AU11" s="10">
        <f>SUM(Table4[[#This Row],[Steuben County]:[Way-Co School]])</f>
        <v>687846.49346191669</v>
      </c>
      <c r="AV11" s="10" t="e">
        <f>#REF!-AU11</f>
        <v>#REF!</v>
      </c>
    </row>
    <row r="12" spans="1:49" x14ac:dyDescent="0.25">
      <c r="A12" t="s">
        <v>55</v>
      </c>
      <c r="B12" s="6"/>
      <c r="C12" s="8">
        <f>'[1]BD Realty'!B22</f>
        <v>3715.3043416719997</v>
      </c>
      <c r="D12" s="8">
        <f>'[1]CPP I 2019 '!F20</f>
        <v>0</v>
      </c>
      <c r="E12" s="8">
        <f>'[1]BD Realty'!B23</f>
        <v>2160.210139109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9"/>
      <c r="AC12" s="8"/>
      <c r="AD12" s="8"/>
      <c r="AE12" s="8"/>
      <c r="AF12" s="9"/>
      <c r="AG12" s="8"/>
      <c r="AH12" s="8"/>
      <c r="AI12" s="8">
        <f>'[1]BD Realty'!B24</f>
        <v>8028.9928996199997</v>
      </c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10"/>
      <c r="AU12" s="10">
        <f>SUM(Table4[[#This Row],[Steuben County]:[Way-Co School]])</f>
        <v>13904.507380400999</v>
      </c>
      <c r="AV12" s="10" t="e">
        <f>#REF!-AU12</f>
        <v>#REF!</v>
      </c>
    </row>
    <row r="13" spans="1:49" x14ac:dyDescent="0.25">
      <c r="A13" t="s">
        <v>56</v>
      </c>
      <c r="B13" s="6"/>
      <c r="C13" s="8">
        <f>'[1]BLW (Wilkins RV)'!B19</f>
        <v>20663.317295058048</v>
      </c>
      <c r="D13" s="8"/>
      <c r="E13" s="8">
        <f>'[1]BLW (Wilkins RV)'!B20</f>
        <v>12014.387900271637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9"/>
      <c r="AC13" s="8"/>
      <c r="AD13" s="8"/>
      <c r="AE13" s="8"/>
      <c r="AF13" s="9"/>
      <c r="AG13" s="8"/>
      <c r="AH13" s="8"/>
      <c r="AI13" s="8">
        <f>'[1]BLW (Wilkins RV)'!B21</f>
        <v>44657.29480467031</v>
      </c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10"/>
      <c r="AU13" s="10">
        <f>SUM(Table4[[#This Row],[Steuben County]:[Way-Co School]])</f>
        <v>77335</v>
      </c>
      <c r="AV13" s="10" t="e">
        <f>#REF!-AU13</f>
        <v>#REF!</v>
      </c>
    </row>
    <row r="14" spans="1:49" x14ac:dyDescent="0.25">
      <c r="A14" t="s">
        <v>57</v>
      </c>
      <c r="B14" s="6"/>
      <c r="C14" s="8">
        <f>'[1]Bright Hill Solar'!B18</f>
        <v>4858</v>
      </c>
      <c r="D14" s="8"/>
      <c r="E14" s="8"/>
      <c r="F14" s="8"/>
      <c r="G14" s="8"/>
      <c r="H14" s="8"/>
      <c r="I14" s="8"/>
      <c r="J14" s="8"/>
      <c r="K14" s="8">
        <f>'[1]Bright Hill Solar'!B19</f>
        <v>7413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9"/>
      <c r="AC14" s="8"/>
      <c r="AD14" s="8"/>
      <c r="AE14" s="8"/>
      <c r="AF14" s="9"/>
      <c r="AG14" s="8">
        <f>'[1]Bright Hill Solar'!B20</f>
        <v>18627</v>
      </c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10"/>
      <c r="AU14" s="10">
        <f>SUM(Table4[[#This Row],[Steuben County]:[Way-Co School]])</f>
        <v>30898</v>
      </c>
      <c r="AV14" s="10" t="e">
        <f>#REF!-AU14</f>
        <v>#REF!</v>
      </c>
    </row>
    <row r="15" spans="1:49" x14ac:dyDescent="0.25">
      <c r="A15" t="s">
        <v>58</v>
      </c>
      <c r="B15" s="6"/>
      <c r="C15" s="8">
        <f>'[1]CPP I 2019 '!F22</f>
        <v>156053.35513127813</v>
      </c>
      <c r="D15" s="8">
        <f>'[1]CPP I 2019 '!F23</f>
        <v>178.24267690663558</v>
      </c>
      <c r="E15" s="8"/>
      <c r="F15" s="8"/>
      <c r="G15" s="8"/>
      <c r="H15" s="8"/>
      <c r="I15" s="8">
        <f>'[1]CPP I 2019 '!F24</f>
        <v>110359.18296707189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9"/>
      <c r="AC15" s="8"/>
      <c r="AD15" s="8"/>
      <c r="AE15" s="8"/>
      <c r="AF15" s="9"/>
      <c r="AG15" s="8"/>
      <c r="AH15" s="8">
        <f>'[1]CPP I 2019 '!F25</f>
        <v>10753.373259329093</v>
      </c>
      <c r="AI15" s="8"/>
      <c r="AJ15" s="8"/>
      <c r="AK15" s="8"/>
      <c r="AL15" s="8"/>
      <c r="AM15" s="8"/>
      <c r="AN15" s="8"/>
      <c r="AO15" s="8"/>
      <c r="AP15" s="8">
        <f>'[1]CPP I 2019 '!F27</f>
        <v>20428.805666779288</v>
      </c>
      <c r="AQ15" s="8"/>
      <c r="AR15" s="8"/>
      <c r="AS15" s="8">
        <f>'[1]CPP I 2019 '!F26</f>
        <v>272639.54029863508</v>
      </c>
      <c r="AT15" s="10"/>
      <c r="AU15" s="10">
        <f>SUM(Table4[[#This Row],[Steuben County]:[Way-Co School]])</f>
        <v>570412.50000000023</v>
      </c>
      <c r="AV15" s="10" t="e">
        <f>#REF!-AU15</f>
        <v>#REF!</v>
      </c>
    </row>
    <row r="16" spans="1:49" x14ac:dyDescent="0.25">
      <c r="A16" t="s">
        <v>59</v>
      </c>
      <c r="B16" s="6"/>
      <c r="C16" s="8">
        <f>'[1]CPP II 2019'!D11</f>
        <v>66065.290385168715</v>
      </c>
      <c r="D16" s="8"/>
      <c r="E16" s="8"/>
      <c r="F16" s="8"/>
      <c r="G16" s="8"/>
      <c r="H16" s="8"/>
      <c r="I16" s="8">
        <f>'[1]CPP II 2019'!D12</f>
        <v>46837.070858905572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9"/>
      <c r="AC16" s="8"/>
      <c r="AD16" s="8"/>
      <c r="AE16" s="8"/>
      <c r="AF16" s="9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>
        <f>'[1]CPP II 2019'!N19</f>
        <v>131560.13875592576</v>
      </c>
      <c r="AT16" s="10"/>
      <c r="AU16" s="10">
        <f>SUM(Table4[[#This Row],[Steuben County]:[Way-Co School]])</f>
        <v>244462.50000000006</v>
      </c>
      <c r="AV16" s="10" t="e">
        <f>#REF!-AU16</f>
        <v>#REF!</v>
      </c>
    </row>
    <row r="17" spans="1:48" x14ac:dyDescent="0.25">
      <c r="A17" t="s">
        <v>60</v>
      </c>
      <c r="B17" s="6"/>
      <c r="C17" s="8">
        <f>'[1]Canisteo Solar I, LLC'!B18</f>
        <v>7738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f>'[1]Canisteo Solar I, LLC'!B19</f>
        <v>4823</v>
      </c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  <c r="AC17" s="8"/>
      <c r="AD17" s="8"/>
      <c r="AE17" s="8"/>
      <c r="AF17" s="9"/>
      <c r="AG17" s="8"/>
      <c r="AH17" s="8"/>
      <c r="AI17" s="8"/>
      <c r="AJ17" s="8"/>
      <c r="AK17" s="8">
        <f>'[1]Canisteo Solar I, LLC'!B20</f>
        <v>16848</v>
      </c>
      <c r="AL17" s="8"/>
      <c r="AM17" s="8"/>
      <c r="AN17" s="8"/>
      <c r="AO17" s="8"/>
      <c r="AP17" s="8"/>
      <c r="AQ17" s="8"/>
      <c r="AR17" s="8"/>
      <c r="AS17" s="8"/>
      <c r="AT17" s="10"/>
      <c r="AU17" s="10">
        <f>SUM(Table4[[#This Row],[Steuben County]:[Way-Co School]])</f>
        <v>29409</v>
      </c>
      <c r="AV17" s="10" t="e">
        <f>#REF!-AU17</f>
        <v>#REF!</v>
      </c>
    </row>
    <row r="18" spans="1:48" x14ac:dyDescent="0.25">
      <c r="A18" t="s">
        <v>61</v>
      </c>
      <c r="B18" s="12" t="s">
        <v>53</v>
      </c>
      <c r="C18" s="8">
        <f>'[1]CFA Apartments '!B19</f>
        <v>20324.958001466613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>
        <f>'[1]CFA Apartments '!B20</f>
        <v>31927.942824909445</v>
      </c>
      <c r="AB18" s="9"/>
      <c r="AC18" s="8"/>
      <c r="AD18" s="8"/>
      <c r="AE18" s="8"/>
      <c r="AF18" s="9"/>
      <c r="AG18" s="8"/>
      <c r="AH18" s="8"/>
      <c r="AI18" s="8"/>
      <c r="AJ18" s="8"/>
      <c r="AK18" s="8"/>
      <c r="AL18" s="8">
        <f>'[1]CFA Apartments '!B21</f>
        <v>63739.099173623959</v>
      </c>
      <c r="AM18" s="8"/>
      <c r="AN18" s="8"/>
      <c r="AO18" s="8"/>
      <c r="AP18" s="8"/>
      <c r="AQ18" s="8"/>
      <c r="AR18" s="8"/>
      <c r="AS18" s="8"/>
      <c r="AT18" s="10"/>
      <c r="AU18" s="10">
        <f>SUM(Table4[[#This Row],[Steuben County]:[Way-Co School]])</f>
        <v>115992.00000000003</v>
      </c>
      <c r="AV18" s="10" t="e">
        <f>#REF!-AU18</f>
        <v>#REF!</v>
      </c>
    </row>
    <row r="19" spans="1:48" x14ac:dyDescent="0.25">
      <c r="A19" t="s">
        <v>62</v>
      </c>
      <c r="B19" s="6"/>
      <c r="C19" s="8">
        <f>'[1]Clark Speciality'!B18</f>
        <v>2239.5</v>
      </c>
      <c r="D19" s="8"/>
      <c r="E19" s="8">
        <f>'[1]Clark Speciality'!B19</f>
        <v>1262.8510000000001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>
        <f>'[1]Clark Speciality'!B20</f>
        <v>3590</v>
      </c>
      <c r="AC19" s="8"/>
      <c r="AD19" s="8"/>
      <c r="AE19" s="8"/>
      <c r="AF19" s="9"/>
      <c r="AG19" s="8"/>
      <c r="AH19" s="8"/>
      <c r="AI19" s="8">
        <f>'[1]Clark Speciality'!B21</f>
        <v>4635.8100000000004</v>
      </c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10"/>
      <c r="AU19" s="10">
        <f>SUM(Table4[[#This Row],[Steuben County]:[Way-Co School]])</f>
        <v>11728.161</v>
      </c>
      <c r="AV19" s="10" t="e">
        <f>#REF!-AU19</f>
        <v>#REF!</v>
      </c>
    </row>
    <row r="20" spans="1:48" x14ac:dyDescent="0.25">
      <c r="A20" t="s">
        <v>63</v>
      </c>
      <c r="B20" s="12" t="s">
        <v>53</v>
      </c>
      <c r="C20" s="8">
        <f>'[1]CMoG '!E20</f>
        <v>134985.42806089899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>
        <f>'[1]CMoG '!F20</f>
        <v>212045.06444802106</v>
      </c>
      <c r="AB20" s="9"/>
      <c r="AC20" s="8"/>
      <c r="AD20" s="8"/>
      <c r="AE20" s="8"/>
      <c r="AF20" s="9"/>
      <c r="AG20" s="8"/>
      <c r="AH20" s="8"/>
      <c r="AI20" s="8"/>
      <c r="AJ20" s="8"/>
      <c r="AK20" s="8"/>
      <c r="AL20" s="8">
        <f>'[1]CMoG '!G20</f>
        <v>423314.50749107997</v>
      </c>
      <c r="AM20" s="8"/>
      <c r="AN20" s="8"/>
      <c r="AO20" s="8"/>
      <c r="AP20" s="8"/>
      <c r="AQ20" s="8"/>
      <c r="AR20" s="8"/>
      <c r="AS20" s="8"/>
      <c r="AT20" s="10"/>
      <c r="AU20" s="10">
        <f>SUM(Table4[[#This Row],[Steuben County]:[Way-Co School]])</f>
        <v>770345</v>
      </c>
      <c r="AV20" s="10" t="e">
        <f>#REF!-AU20</f>
        <v>#REF!</v>
      </c>
    </row>
    <row r="21" spans="1:48" x14ac:dyDescent="0.25">
      <c r="A21" t="s">
        <v>64</v>
      </c>
      <c r="B21" s="6"/>
      <c r="C21" s="8">
        <f>'[1]Corning Childrens Center'!B49</f>
        <v>16134.269310000001</v>
      </c>
      <c r="D21" s="8">
        <f>'[1]CPP I 2019 '!F29</f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>
        <f>'[1]Corning Childrens Center'!B50</f>
        <v>25341.060599999997</v>
      </c>
      <c r="AB21" s="9"/>
      <c r="AC21" s="8"/>
      <c r="AD21" s="8"/>
      <c r="AE21" s="8"/>
      <c r="AF21" s="9"/>
      <c r="AG21" s="8"/>
      <c r="AH21" s="8"/>
      <c r="AI21" s="8"/>
      <c r="AJ21" s="8"/>
      <c r="AK21" s="8"/>
      <c r="AL21" s="8">
        <f>'[1]Corning Childrens Center'!B51</f>
        <v>50597.093070000003</v>
      </c>
      <c r="AM21" s="8"/>
      <c r="AN21" s="8"/>
      <c r="AO21" s="8"/>
      <c r="AP21" s="8"/>
      <c r="AQ21" s="8"/>
      <c r="AR21" s="8"/>
      <c r="AS21" s="8"/>
      <c r="AT21" s="10"/>
      <c r="AU21" s="10">
        <f>SUM(Table4[[#This Row],[Steuben County]:[Way-Co School]])</f>
        <v>92072.422980000003</v>
      </c>
      <c r="AV21" s="10" t="e">
        <f>#REF!-AU21</f>
        <v>#REF!</v>
      </c>
    </row>
    <row r="22" spans="1:48" x14ac:dyDescent="0.25">
      <c r="A22" t="s">
        <v>65</v>
      </c>
      <c r="B22" s="12" t="s">
        <v>53</v>
      </c>
      <c r="C22" s="8">
        <f>'[1]Corning Diesel Plant'!E19</f>
        <v>99344.820975660114</v>
      </c>
      <c r="D22" s="8">
        <f>'[1]CPP I 2019 '!F30</f>
        <v>0</v>
      </c>
      <c r="E22" s="8"/>
      <c r="F22" s="8"/>
      <c r="G22" s="8"/>
      <c r="H22" s="8"/>
      <c r="I22" s="8"/>
      <c r="J22" s="8"/>
      <c r="K22" s="8"/>
      <c r="L22" s="8">
        <f>'[1]Corning Diesel Plant'!F19</f>
        <v>110676.63306981097</v>
      </c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9"/>
      <c r="AC22" s="8"/>
      <c r="AD22" s="8"/>
      <c r="AE22" s="8"/>
      <c r="AF22" s="9">
        <f>'[1]Corning Diesel Plant'!G19</f>
        <v>335174.5459545289</v>
      </c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10"/>
      <c r="AU22" s="10">
        <f>SUM(Table4[[#This Row],[Steuben County]:[Way-Co School]])</f>
        <v>545196</v>
      </c>
      <c r="AV22" s="10" t="e">
        <f>#REF!-AU22</f>
        <v>#REF!</v>
      </c>
    </row>
    <row r="23" spans="1:48" x14ac:dyDescent="0.25">
      <c r="A23" t="s">
        <v>66</v>
      </c>
      <c r="B23" s="6"/>
      <c r="C23" s="8">
        <f>'[1]Glass Research Exp.'!B21</f>
        <v>4286.3482800000002</v>
      </c>
      <c r="D23" s="8">
        <f>'[1]CPP I 2019 '!F31</f>
        <v>0</v>
      </c>
      <c r="E23" s="8"/>
      <c r="F23" s="8"/>
      <c r="G23" s="8"/>
      <c r="H23" s="8"/>
      <c r="I23" s="8"/>
      <c r="J23" s="8"/>
      <c r="K23" s="8"/>
      <c r="L23" s="8">
        <f>'[1]Glass Research Exp.'!B22</f>
        <v>4775.2725420000006</v>
      </c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  <c r="AC23" s="8"/>
      <c r="AD23" s="8"/>
      <c r="AE23" s="8"/>
      <c r="AF23" s="9"/>
      <c r="AG23" s="8"/>
      <c r="AH23" s="8"/>
      <c r="AI23" s="8"/>
      <c r="AJ23" s="8"/>
      <c r="AK23" s="8"/>
      <c r="AL23" s="8">
        <f>'[1]Glass Research Exp.'!B23</f>
        <v>23049.824481000003</v>
      </c>
      <c r="AM23" s="8"/>
      <c r="AN23" s="8"/>
      <c r="AO23" s="8"/>
      <c r="AP23" s="8"/>
      <c r="AQ23" s="8"/>
      <c r="AR23" s="8"/>
      <c r="AS23" s="8"/>
      <c r="AT23" s="10"/>
      <c r="AU23" s="10">
        <f>SUM(Table4[[#This Row],[Steuben County]:[Way-Co School]])</f>
        <v>32111.445303000004</v>
      </c>
      <c r="AV23" s="10" t="e">
        <f>#REF!-AU23</f>
        <v>#REF!</v>
      </c>
    </row>
    <row r="24" spans="1:48" x14ac:dyDescent="0.25">
      <c r="A24" t="s">
        <v>67</v>
      </c>
      <c r="B24" s="6"/>
      <c r="C24" s="8">
        <f>'[1]Integrated Die Mfg'!B20</f>
        <v>6127.8905040000009</v>
      </c>
      <c r="D24" s="8">
        <f>'[1]CPP I 2019 '!F32</f>
        <v>0</v>
      </c>
      <c r="E24" s="8"/>
      <c r="F24" s="8"/>
      <c r="G24" s="8"/>
      <c r="H24" s="8"/>
      <c r="I24" s="8"/>
      <c r="J24" s="8"/>
      <c r="K24" s="8"/>
      <c r="L24" s="8">
        <f>'[1]Integrated Die Mfg'!B21</f>
        <v>6826.8711155999999</v>
      </c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  <c r="AC24" s="8"/>
      <c r="AD24" s="8"/>
      <c r="AE24" s="8"/>
      <c r="AF24" s="9">
        <f>'[1]Integrated Die Mfg'!B22</f>
        <v>20674.5847158</v>
      </c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10"/>
      <c r="AU24" s="10">
        <f>SUM(Table4[[#This Row],[Steuben County]:[Way-Co School]])</f>
        <v>33629.346335399998</v>
      </c>
      <c r="AV24" s="10" t="e">
        <f>#REF!-AU24</f>
        <v>#REF!</v>
      </c>
    </row>
    <row r="25" spans="1:48" x14ac:dyDescent="0.25">
      <c r="A25" t="s">
        <v>68</v>
      </c>
      <c r="B25" s="12" t="s">
        <v>53</v>
      </c>
      <c r="C25" s="8">
        <f>'[1]CPMCo COMBINED'!B27</f>
        <v>425687.98164779478</v>
      </c>
      <c r="D25" s="8">
        <f>'[1]CPP I 2019 '!F33</f>
        <v>0</v>
      </c>
      <c r="E25" s="8"/>
      <c r="F25" s="8"/>
      <c r="G25" s="8"/>
      <c r="H25" s="8"/>
      <c r="I25" s="8"/>
      <c r="J25" s="8"/>
      <c r="K25" s="8"/>
      <c r="L25" s="8">
        <f>'[1]CPMCo COMBINED'!B29</f>
        <v>143627.77875284432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>
        <f>'[1]CPMCo COMBINED'!B28</f>
        <v>466007.42097762559</v>
      </c>
      <c r="AB25" s="9"/>
      <c r="AC25" s="8"/>
      <c r="AD25" s="8"/>
      <c r="AE25" s="8"/>
      <c r="AF25" s="9"/>
      <c r="AG25" s="8"/>
      <c r="AH25" s="8"/>
      <c r="AI25" s="8"/>
      <c r="AJ25" s="8"/>
      <c r="AK25" s="8"/>
      <c r="AL25" s="8">
        <f>'[1]CPMCo COMBINED'!B30</f>
        <v>1624000.8186217351</v>
      </c>
      <c r="AM25" s="8"/>
      <c r="AN25" s="8"/>
      <c r="AO25" s="8"/>
      <c r="AP25" s="8"/>
      <c r="AQ25" s="8"/>
      <c r="AR25" s="8"/>
      <c r="AS25" s="8"/>
      <c r="AT25" s="10"/>
      <c r="AU25" s="10">
        <f>SUM(Table4[[#This Row],[Steuben County]:[Way-Co School]])</f>
        <v>2659324</v>
      </c>
      <c r="AV25" s="10" t="e">
        <f>#REF!-AU25</f>
        <v>#REF!</v>
      </c>
    </row>
    <row r="26" spans="1:48" x14ac:dyDescent="0.25">
      <c r="A26" t="s">
        <v>69</v>
      </c>
      <c r="B26" s="6"/>
      <c r="C26" s="8">
        <f>'[1]Corning War Mem Apt '!C19</f>
        <v>7205.9950318668152</v>
      </c>
      <c r="D26" s="8">
        <f>'[1]CPP I 2019 '!F34</f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>
        <f>'[1]Corning War Mem Apt '!C20</f>
        <v>11317.993599664036</v>
      </c>
      <c r="AB26" s="9"/>
      <c r="AC26" s="8"/>
      <c r="AD26" s="8"/>
      <c r="AE26" s="8"/>
      <c r="AF26" s="9"/>
      <c r="AG26" s="8"/>
      <c r="AH26" s="8"/>
      <c r="AI26" s="8"/>
      <c r="AJ26" s="8"/>
      <c r="AK26" s="8"/>
      <c r="AL26" s="8">
        <f>'[1]Corning War Mem Apt '!C21</f>
        <v>22598.01136846915</v>
      </c>
      <c r="AM26" s="8"/>
      <c r="AN26" s="8"/>
      <c r="AO26" s="8"/>
      <c r="AP26" s="8"/>
      <c r="AQ26" s="8"/>
      <c r="AR26" s="8"/>
      <c r="AS26" s="8"/>
      <c r="AT26" s="10"/>
      <c r="AU26" s="10">
        <f>SUM(Table4[[#This Row],[Steuben County]:[Way-Co School]])</f>
        <v>41122</v>
      </c>
      <c r="AV26" s="10" t="e">
        <f>#REF!-AU26</f>
        <v>#REF!</v>
      </c>
    </row>
    <row r="27" spans="1:48" x14ac:dyDescent="0.25">
      <c r="A27" t="s">
        <v>70</v>
      </c>
      <c r="B27" s="6"/>
      <c r="C27" s="8">
        <f>'[1]East Lake Holdings (Hampton)'!B18</f>
        <v>7803.3166598799999</v>
      </c>
      <c r="D27" s="8">
        <f>'[1]CPP I 2019 '!F35</f>
        <v>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f>'[1]East Lake Holdings (Hampton)'!B19</f>
        <v>12439.316489039998</v>
      </c>
      <c r="Y27" s="8"/>
      <c r="Z27" s="8"/>
      <c r="AA27" s="8"/>
      <c r="AB27" s="9"/>
      <c r="AC27" s="8"/>
      <c r="AD27" s="8"/>
      <c r="AE27" s="8"/>
      <c r="AF27" s="9"/>
      <c r="AG27" s="8"/>
      <c r="AH27" s="8"/>
      <c r="AI27" s="8"/>
      <c r="AJ27" s="8"/>
      <c r="AK27" s="8"/>
      <c r="AL27" s="8"/>
      <c r="AM27" s="8">
        <f>'[1]East Lake Holdings (Hampton)'!B20</f>
        <v>15598.968393939998</v>
      </c>
      <c r="AN27" s="8"/>
      <c r="AO27" s="8"/>
      <c r="AP27" s="8"/>
      <c r="AQ27" s="8"/>
      <c r="AR27" s="8"/>
      <c r="AS27" s="8"/>
      <c r="AT27" s="10"/>
      <c r="AU27" s="10">
        <f>SUM(Table4[[#This Row],[Steuben County]:[Way-Co School]])</f>
        <v>35841.601542859993</v>
      </c>
      <c r="AV27" s="10" t="e">
        <f>#REF!-AU27</f>
        <v>#REF!</v>
      </c>
    </row>
    <row r="28" spans="1:48" x14ac:dyDescent="0.25">
      <c r="A28" t="s">
        <v>71</v>
      </c>
      <c r="B28" s="6"/>
      <c r="C28" s="8">
        <f>'[1]Eight Point Wind'!C60</f>
        <v>205855.64220277674</v>
      </c>
      <c r="D28" s="8">
        <f>'[1]CPP I 2019 '!F36</f>
        <v>0</v>
      </c>
      <c r="E28" s="8"/>
      <c r="F28" s="8"/>
      <c r="G28" s="8"/>
      <c r="H28" s="8"/>
      <c r="I28" s="8"/>
      <c r="J28" s="8"/>
      <c r="K28" s="8"/>
      <c r="L28" s="8"/>
      <c r="M28" s="8"/>
      <c r="N28" s="8">
        <f>'[1]Eight Point Wind'!D60</f>
        <v>145772.0527849741</v>
      </c>
      <c r="O28" s="8">
        <f>'[1]Eight Point Wind'!E60</f>
        <v>32287.5</v>
      </c>
      <c r="P28" s="8">
        <f>'[1]Eight Point Wind'!F60</f>
        <v>9757.125</v>
      </c>
      <c r="Q28" s="8"/>
      <c r="R28" s="8"/>
      <c r="S28" s="8"/>
      <c r="T28" s="8"/>
      <c r="U28" s="8"/>
      <c r="V28" s="8"/>
      <c r="W28" s="8"/>
      <c r="X28" s="8"/>
      <c r="Y28" s="8"/>
      <c r="Z28" s="8">
        <f>'[1]Eight Point Wind'!G60</f>
        <v>63177.179129866025</v>
      </c>
      <c r="AA28" s="8"/>
      <c r="AB28" s="9"/>
      <c r="AC28" s="8"/>
      <c r="AD28" s="8"/>
      <c r="AE28" s="8"/>
      <c r="AF28" s="9"/>
      <c r="AG28" s="8"/>
      <c r="AH28" s="8"/>
      <c r="AI28" s="8"/>
      <c r="AJ28" s="8"/>
      <c r="AK28" s="8">
        <f>'[1]Eight Point Wind'!H60</f>
        <v>459300.56879491964</v>
      </c>
      <c r="AL28" s="8"/>
      <c r="AM28" s="8"/>
      <c r="AN28" s="8"/>
      <c r="AO28" s="8"/>
      <c r="AP28" s="8"/>
      <c r="AQ28" s="8"/>
      <c r="AR28" s="8">
        <f>'[1]Eight Point Wind'!I60</f>
        <v>91285.842087463563</v>
      </c>
      <c r="AS28" s="8"/>
      <c r="AT28" s="10"/>
      <c r="AU28" s="10">
        <f>SUM(Table4[[#This Row],[Steuben County]:[Way-Co School]])</f>
        <v>1007435.91</v>
      </c>
      <c r="AV28" s="10"/>
    </row>
    <row r="29" spans="1:48" x14ac:dyDescent="0.25">
      <c r="A29" t="s">
        <v>72</v>
      </c>
      <c r="B29" s="6"/>
      <c r="C29" s="8">
        <f>'[1]Empire Telephone'!B21</f>
        <v>2685.8202059999999</v>
      </c>
      <c r="D29" s="8">
        <f>'[1]CPP I 2019 '!F37</f>
        <v>0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>
        <f>'[1]Empire Telephone'!B22</f>
        <v>2402.6753090000002</v>
      </c>
      <c r="U29" s="8"/>
      <c r="V29" s="8"/>
      <c r="W29" s="8"/>
      <c r="X29" s="8"/>
      <c r="Y29" s="8"/>
      <c r="Z29" s="8"/>
      <c r="AA29" s="8"/>
      <c r="AB29" s="9"/>
      <c r="AC29" s="8"/>
      <c r="AD29" s="8"/>
      <c r="AE29" s="8"/>
      <c r="AF29" s="9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>
        <f>'[1]Empire Telephone'!B23</f>
        <v>3840.6264219999998</v>
      </c>
      <c r="AR29" s="8"/>
      <c r="AS29" s="8"/>
      <c r="AT29" s="10"/>
      <c r="AU29" s="10">
        <f>SUM(Table4[[#This Row],[Steuben County]:[Way-Co School]])</f>
        <v>8929.1219369999999</v>
      </c>
      <c r="AV29" s="10" t="e">
        <f>#REF!-AU29</f>
        <v>#REF!</v>
      </c>
    </row>
    <row r="30" spans="1:48" x14ac:dyDescent="0.25">
      <c r="A30" t="s">
        <v>73</v>
      </c>
      <c r="B30" s="6"/>
      <c r="C30" s="8">
        <f>[1]FHFCU!B22</f>
        <v>10241.407850844418</v>
      </c>
      <c r="D30" s="8">
        <f>'[1]CPP I 2019 '!F38</f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>
        <f>[1]FHFCU!B23</f>
        <v>16085.521568473441</v>
      </c>
      <c r="AB30" s="9"/>
      <c r="AC30" s="8"/>
      <c r="AD30" s="8"/>
      <c r="AE30" s="8"/>
      <c r="AF30" s="9"/>
      <c r="AG30" s="8"/>
      <c r="AH30" s="8"/>
      <c r="AI30" s="8"/>
      <c r="AJ30" s="8"/>
      <c r="AK30" s="8"/>
      <c r="AL30" s="8">
        <f>[1]FHFCU!B24</f>
        <v>32117.070580682139</v>
      </c>
      <c r="AM30" s="8"/>
      <c r="AN30" s="8"/>
      <c r="AO30" s="8"/>
      <c r="AP30" s="8"/>
      <c r="AQ30" s="8"/>
      <c r="AR30" s="8"/>
      <c r="AS30" s="8"/>
      <c r="AT30" s="10"/>
      <c r="AU30" s="10">
        <f>SUM(Table4[[#This Row],[Steuben County]:[Way-Co School]])</f>
        <v>58444</v>
      </c>
      <c r="AV30" s="10" t="e">
        <f>#REF!-AU30</f>
        <v>#REF!</v>
      </c>
    </row>
    <row r="31" spans="1:48" x14ac:dyDescent="0.25">
      <c r="A31" t="s">
        <v>74</v>
      </c>
      <c r="B31" s="6"/>
      <c r="C31" s="8">
        <f>'[1]Fitzpatrick (Hilton Garden Inn)'!B20</f>
        <v>40074.388498556051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>
        <f>'[1]Fitzpatrick (Hilton Garden Inn)'!B21</f>
        <v>62942.268282359037</v>
      </c>
      <c r="AB31" s="9"/>
      <c r="AC31" s="8"/>
      <c r="AD31" s="8"/>
      <c r="AE31" s="8"/>
      <c r="AF31" s="9"/>
      <c r="AG31" s="8"/>
      <c r="AH31" s="8"/>
      <c r="AI31" s="8"/>
      <c r="AJ31" s="8"/>
      <c r="AK31" s="8"/>
      <c r="AL31" s="8">
        <f>'[1]Fitzpatrick (Hilton Garden Inn)'!B22</f>
        <v>125673.34321908491</v>
      </c>
      <c r="AM31" s="8"/>
      <c r="AN31" s="8"/>
      <c r="AO31" s="8"/>
      <c r="AP31" s="8"/>
      <c r="AQ31" s="8"/>
      <c r="AR31" s="8"/>
      <c r="AS31" s="8"/>
      <c r="AT31" s="10"/>
      <c r="AU31" s="10">
        <f>SUM(Table4[[#This Row],[Steuben County]:[Way-Co School]])</f>
        <v>228690</v>
      </c>
      <c r="AV31" s="10" t="e">
        <f>#REF!-AU31</f>
        <v>#REF!</v>
      </c>
    </row>
    <row r="32" spans="1:48" x14ac:dyDescent="0.25">
      <c r="A32" t="s">
        <v>75</v>
      </c>
      <c r="B32" s="6"/>
      <c r="C32" s="8">
        <f>[1]Gunlocke!B26</f>
        <v>69787.60209903073</v>
      </c>
      <c r="D32" s="8">
        <f>'[1]CPP I 2019 '!F40</f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>
        <f>[1]Gunlocke!B27</f>
        <v>84590.545216621089</v>
      </c>
      <c r="Z32" s="8"/>
      <c r="AA32" s="8"/>
      <c r="AB32" s="9"/>
      <c r="AC32" s="8"/>
      <c r="AD32" s="8"/>
      <c r="AE32" s="8"/>
      <c r="AF32" s="9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>
        <f>[1]Gunlocke!B28</f>
        <v>169759.85268434818</v>
      </c>
      <c r="AT32" s="10"/>
      <c r="AU32" s="10">
        <f>SUM(Table4[[#This Row],[Steuben County]:[Way-Co School]])</f>
        <v>324138</v>
      </c>
      <c r="AV32" s="10" t="e">
        <f>#REF!-AU32</f>
        <v>#REF!</v>
      </c>
    </row>
    <row r="33" spans="1:48" x14ac:dyDescent="0.25">
      <c r="A33" t="s">
        <v>76</v>
      </c>
      <c r="B33" s="6"/>
      <c r="C33" s="8">
        <f>'[1]Hawkes, LLC'!C18</f>
        <v>11220.952730000001</v>
      </c>
      <c r="D33" s="8">
        <f>'[1]CPP I 2019 '!F41</f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>
        <f>'[1]Hawkes, LLC'!C19</f>
        <v>17624.029799999997</v>
      </c>
      <c r="AB33" s="9"/>
      <c r="AC33" s="8"/>
      <c r="AD33" s="8"/>
      <c r="AE33" s="8"/>
      <c r="AF33" s="9"/>
      <c r="AG33" s="8"/>
      <c r="AH33" s="8"/>
      <c r="AI33" s="8"/>
      <c r="AJ33" s="8"/>
      <c r="AK33" s="8"/>
      <c r="AL33" s="8">
        <f>'[1]Hawkes, LLC'!C20</f>
        <v>35188.924809999997</v>
      </c>
      <c r="AM33" s="8"/>
      <c r="AN33" s="8"/>
      <c r="AO33" s="8"/>
      <c r="AP33" s="8"/>
      <c r="AQ33" s="8"/>
      <c r="AR33" s="8"/>
      <c r="AS33" s="8"/>
      <c r="AT33" s="10"/>
      <c r="AU33" s="10">
        <f>SUM(Table4[[#This Row],[Steuben County]:[Way-Co School]])</f>
        <v>64033.907339999991</v>
      </c>
      <c r="AV33" s="10" t="e">
        <f>#REF!-AU33</f>
        <v>#REF!</v>
      </c>
    </row>
    <row r="34" spans="1:48" x14ac:dyDescent="0.25">
      <c r="A34" t="s">
        <v>77</v>
      </c>
      <c r="B34" s="6"/>
      <c r="C34" s="8">
        <f>'[1]Howard Wind'!B18</f>
        <v>103071.7936875</v>
      </c>
      <c r="D34" s="8">
        <f>'[1]CPP I 2019 '!F42</f>
        <v>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>
        <f>'[1]Howard Wind'!B19</f>
        <v>321708.9318125</v>
      </c>
      <c r="R34" s="8"/>
      <c r="S34" s="8"/>
      <c r="T34" s="8"/>
      <c r="U34" s="8"/>
      <c r="V34" s="8"/>
      <c r="W34" s="8"/>
      <c r="X34" s="8"/>
      <c r="Y34" s="8"/>
      <c r="Z34" s="8"/>
      <c r="AA34" s="8"/>
      <c r="AB34" s="9"/>
      <c r="AC34" s="8"/>
      <c r="AD34" s="8"/>
      <c r="AE34" s="8"/>
      <c r="AF34" s="9"/>
      <c r="AG34" s="8"/>
      <c r="AH34" s="8"/>
      <c r="AI34" s="8"/>
      <c r="AJ34" s="8"/>
      <c r="AK34" s="8">
        <f>'[1]Howard Wind'!B20</f>
        <v>183905.06703999999</v>
      </c>
      <c r="AL34" s="8"/>
      <c r="AM34" s="8"/>
      <c r="AN34" s="8">
        <f>'[1]Howard Wind'!B21</f>
        <v>15991.74496</v>
      </c>
      <c r="AO34" s="8"/>
      <c r="AP34" s="8"/>
      <c r="AQ34" s="8"/>
      <c r="AR34" s="8"/>
      <c r="AS34" s="8"/>
      <c r="AT34" s="10"/>
      <c r="AU34" s="10">
        <f>SUM(Table4[[#This Row],[Steuben County]:[Way-Co School]])</f>
        <v>624677.53750000009</v>
      </c>
      <c r="AV34" s="10" t="e">
        <f>#REF!-AU34</f>
        <v>#REF!</v>
      </c>
    </row>
    <row r="35" spans="1:48" x14ac:dyDescent="0.25">
      <c r="A35" t="s">
        <v>78</v>
      </c>
      <c r="B35" s="6"/>
      <c r="C35" s="8">
        <f>'[1]Howard Wind 2 Turbines'!B22</f>
        <v>8694.4210323611624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>
        <f>'[1]Howard Wind 2 Turbines'!B23</f>
        <v>6387.501483512704</v>
      </c>
      <c r="R35" s="8"/>
      <c r="S35" s="8"/>
      <c r="T35" s="8"/>
      <c r="U35" s="8"/>
      <c r="V35" s="8"/>
      <c r="W35" s="8"/>
      <c r="X35" s="8"/>
      <c r="Y35" s="8"/>
      <c r="Z35" s="8"/>
      <c r="AA35" s="8"/>
      <c r="AB35" s="9"/>
      <c r="AC35" s="8"/>
      <c r="AD35" s="8"/>
      <c r="AE35" s="8"/>
      <c r="AF35" s="9"/>
      <c r="AG35" s="8"/>
      <c r="AH35" s="8"/>
      <c r="AI35" s="8"/>
      <c r="AJ35" s="8"/>
      <c r="AK35" s="8">
        <f>'[1]Howard Wind 2 Turbines'!B24</f>
        <v>15940.809484126137</v>
      </c>
      <c r="AL35" s="8"/>
      <c r="AM35" s="8"/>
      <c r="AN35" s="8"/>
      <c r="AO35" s="8"/>
      <c r="AP35" s="8"/>
      <c r="AQ35" s="8"/>
      <c r="AR35" s="8"/>
      <c r="AS35" s="8"/>
      <c r="AT35" s="10"/>
      <c r="AU35" s="10">
        <f>SUM(Table4[[#This Row],[Steuben County]:[Way-Co School]])</f>
        <v>31022.732000000004</v>
      </c>
      <c r="AV35" s="10" t="e">
        <f>#REF!-AU35</f>
        <v>#REF!</v>
      </c>
    </row>
    <row r="36" spans="1:48" x14ac:dyDescent="0.25">
      <c r="A36" t="s">
        <v>79</v>
      </c>
      <c r="B36" s="6"/>
      <c r="C36" s="8">
        <f>'[1]LP Corp'!B20</f>
        <v>6993</v>
      </c>
      <c r="D36" s="8"/>
      <c r="E36" s="8">
        <f>'[1]LP Corp'!B21</f>
        <v>3939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9"/>
      <c r="AC36" s="8"/>
      <c r="AD36" s="8"/>
      <c r="AE36" s="8"/>
      <c r="AF36" s="9"/>
      <c r="AG36" s="8"/>
      <c r="AH36" s="8"/>
      <c r="AI36" s="8">
        <f>'[1]LP Corp'!B22</f>
        <v>14459</v>
      </c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10"/>
      <c r="AU36" s="10">
        <f>SUM(Table4[[#This Row],[Steuben County]:[Way-Co School]])</f>
        <v>25391</v>
      </c>
      <c r="AV36" s="10" t="e">
        <f>#REF!-AU36</f>
        <v>#REF!</v>
      </c>
    </row>
    <row r="37" spans="1:48" x14ac:dyDescent="0.25">
      <c r="A37" t="s">
        <v>80</v>
      </c>
      <c r="B37" s="6"/>
      <c r="C37" s="8">
        <f>'[1]Marsh Hill Energy'!B18</f>
        <v>15286.29491537112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>'[1]Marsh Hill Energy'!B19</f>
        <v>29438.365941609209</v>
      </c>
      <c r="S37" s="8"/>
      <c r="T37" s="8"/>
      <c r="U37" s="8"/>
      <c r="V37" s="8"/>
      <c r="W37" s="8"/>
      <c r="X37" s="8"/>
      <c r="Y37" s="8"/>
      <c r="Z37" s="8"/>
      <c r="AA37" s="8"/>
      <c r="AB37" s="9"/>
      <c r="AC37" s="8"/>
      <c r="AD37" s="8"/>
      <c r="AE37" s="8"/>
      <c r="AF37" s="9"/>
      <c r="AG37" s="8"/>
      <c r="AH37" s="8"/>
      <c r="AI37" s="8"/>
      <c r="AJ37" s="8"/>
      <c r="AK37" s="8"/>
      <c r="AL37" s="8"/>
      <c r="AM37" s="8"/>
      <c r="AN37" s="8"/>
      <c r="AO37" s="8">
        <f>'[1]Marsh Hill Energy'!B20</f>
        <v>41135.339143019664</v>
      </c>
      <c r="AP37" s="8"/>
      <c r="AQ37" s="8"/>
      <c r="AR37" s="8"/>
      <c r="AS37" s="8"/>
      <c r="AT37" s="10"/>
      <c r="AU37" s="10">
        <f>SUM(Table4[[#This Row],[Steuben County]:[Way-Co School]])</f>
        <v>85860</v>
      </c>
      <c r="AV37" s="10" t="e">
        <f>#REF!-AU37</f>
        <v>#REF!</v>
      </c>
    </row>
    <row r="38" spans="1:48" x14ac:dyDescent="0.25">
      <c r="A38" t="s">
        <v>81</v>
      </c>
      <c r="B38" s="6"/>
      <c r="C38" s="8">
        <f>'[1]Marzo Brown'!C18</f>
        <v>4146.9548400000003</v>
      </c>
      <c r="D38" s="8"/>
      <c r="E38" s="8"/>
      <c r="F38" s="8"/>
      <c r="G38" s="8"/>
      <c r="H38" s="8"/>
      <c r="I38" s="8"/>
      <c r="J38" s="8"/>
      <c r="K38" s="8"/>
      <c r="L38" s="8">
        <f>'[1]Marzo Brown'!C19</f>
        <v>4619.9791259999993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9"/>
      <c r="AC38" s="8"/>
      <c r="AD38" s="8"/>
      <c r="AE38" s="8"/>
      <c r="AF38" s="9"/>
      <c r="AG38" s="8"/>
      <c r="AH38" s="8"/>
      <c r="AI38" s="8"/>
      <c r="AJ38" s="8"/>
      <c r="AK38" s="8"/>
      <c r="AL38" s="8">
        <f>'[1]Marzo Brown'!C20</f>
        <v>22300.236692999999</v>
      </c>
      <c r="AM38" s="8"/>
      <c r="AN38" s="8"/>
      <c r="AO38" s="8"/>
      <c r="AP38" s="8"/>
      <c r="AQ38" s="8"/>
      <c r="AR38" s="8"/>
      <c r="AS38" s="8"/>
      <c r="AT38" s="10"/>
      <c r="AU38" s="10">
        <f>SUM(Table4[[#This Row],[Steuben County]:[Way-Co School]])</f>
        <v>31067.170658999999</v>
      </c>
      <c r="AV38" s="10" t="e">
        <f>#REF!-AU38</f>
        <v>#REF!</v>
      </c>
    </row>
    <row r="39" spans="1:48" x14ac:dyDescent="0.25">
      <c r="A39" t="s">
        <v>82</v>
      </c>
      <c r="B39" s="13"/>
      <c r="C39" s="8">
        <f>'[1]Northside Place'!E10</f>
        <v>5681</v>
      </c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>
        <f>'[1]Northside Place'!D10</f>
        <v>7941</v>
      </c>
      <c r="AB39" s="9"/>
      <c r="AC39" s="8"/>
      <c r="AD39" s="8"/>
      <c r="AE39" s="8"/>
      <c r="AF39" s="9"/>
      <c r="AG39" s="8"/>
      <c r="AH39" s="8"/>
      <c r="AI39" s="8"/>
      <c r="AJ39" s="8"/>
      <c r="AK39" s="8"/>
      <c r="AL39" s="8">
        <f>'[1]Northside Place'!F10</f>
        <v>16669</v>
      </c>
      <c r="AM39" s="8"/>
      <c r="AN39" s="8"/>
      <c r="AO39" s="8"/>
      <c r="AP39" s="8"/>
      <c r="AQ39" s="8"/>
      <c r="AR39" s="8"/>
      <c r="AS39" s="8"/>
      <c r="AT39" s="10"/>
      <c r="AU39" s="10">
        <f>SUM(Table4[[#This Row],[Steuben County]:[Way-Co School]])</f>
        <v>30291</v>
      </c>
      <c r="AV39" s="10" t="e">
        <f>#REF!-AU39</f>
        <v>#REF!</v>
      </c>
    </row>
    <row r="40" spans="1:48" x14ac:dyDescent="0.25">
      <c r="A40" t="s">
        <v>83</v>
      </c>
      <c r="B40" s="6"/>
      <c r="C40" s="8">
        <f>'[1]NY Arkport Crossett Solar'!B20</f>
        <v>3826</v>
      </c>
      <c r="D40" s="8">
        <f>'[1]CPP I 2019 '!F48</f>
        <v>0</v>
      </c>
      <c r="E40" s="8"/>
      <c r="F40" s="8"/>
      <c r="G40" s="8"/>
      <c r="H40" s="8"/>
      <c r="I40" s="8"/>
      <c r="J40" s="8"/>
      <c r="K40" s="8">
        <f>'[1]NY Arkport Crossett Solar'!B21</f>
        <v>5838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9"/>
      <c r="AC40" s="8"/>
      <c r="AD40" s="8"/>
      <c r="AE40" s="8"/>
      <c r="AF40" s="9"/>
      <c r="AG40" s="8">
        <f>'[1]NY Arkport Crossett Solar'!B22</f>
        <v>14670</v>
      </c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10"/>
      <c r="AU40" s="10">
        <f>SUM(Table4[[#This Row],[Steuben County]:[Way-Co School]])</f>
        <v>24334</v>
      </c>
      <c r="AV40" s="10" t="e">
        <f>#REF!-AU40</f>
        <v>#REF!</v>
      </c>
    </row>
    <row r="41" spans="1:48" x14ac:dyDescent="0.25">
      <c r="A41" t="s">
        <v>84</v>
      </c>
      <c r="B41" s="6"/>
      <c r="C41" s="8">
        <f>'[1]NY Bath I'!B18</f>
        <v>9109</v>
      </c>
      <c r="D41" s="8">
        <f>'[1]CPP I 2019 '!F49</f>
        <v>0</v>
      </c>
      <c r="E41" s="8">
        <f>'[1]NY Bath I'!B19</f>
        <v>4659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9"/>
      <c r="AC41" s="8"/>
      <c r="AD41" s="8"/>
      <c r="AE41" s="8"/>
      <c r="AF41" s="9"/>
      <c r="AG41" s="8"/>
      <c r="AH41" s="8"/>
      <c r="AI41" s="8">
        <f>'[1]NY Bath I'!B20</f>
        <v>18920</v>
      </c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10"/>
      <c r="AU41" s="10">
        <f>SUM(Table4[[#This Row],[Steuben County]:[Way-Co School]])</f>
        <v>32688</v>
      </c>
      <c r="AV41" s="10" t="e">
        <f>#REF!-AU41</f>
        <v>#REF!</v>
      </c>
    </row>
    <row r="42" spans="1:48" x14ac:dyDescent="0.25">
      <c r="A42" t="s">
        <v>85</v>
      </c>
      <c r="B42" s="6"/>
      <c r="C42" s="8">
        <f>'[1]NY Pulteney I, LLC'!B6</f>
        <v>4979</v>
      </c>
      <c r="D42" s="8">
        <f>'[1]CPP I 2019 '!F50</f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>
        <f>'[1]NY Pulteney I, LLC'!C6</f>
        <v>3085</v>
      </c>
      <c r="V42" s="8"/>
      <c r="W42" s="8"/>
      <c r="X42" s="8"/>
      <c r="Y42" s="8"/>
      <c r="Z42" s="8"/>
      <c r="AA42" s="8"/>
      <c r="AB42" s="9"/>
      <c r="AC42" s="8"/>
      <c r="AD42" s="8"/>
      <c r="AE42" s="8"/>
      <c r="AF42" s="9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>
        <f>'[1]NY Pulteney I, LLC'!D6</f>
        <v>9184</v>
      </c>
      <c r="AR42" s="8"/>
      <c r="AS42" s="8"/>
      <c r="AT42" s="10"/>
      <c r="AU42" s="10">
        <f>SUM(Table4[[#This Row],[Steuben County]:[Way-Co School]])</f>
        <v>17248</v>
      </c>
      <c r="AV42" s="10"/>
    </row>
    <row r="43" spans="1:48" x14ac:dyDescent="0.25">
      <c r="A43" t="s">
        <v>86</v>
      </c>
      <c r="B43" s="6"/>
      <c r="C43" s="8">
        <f>'[1]NY Troupsburg I'!B18</f>
        <v>8168</v>
      </c>
      <c r="D43" s="8">
        <f>'[1]CPP I 2019 '!F51</f>
        <v>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>
        <f>'[1]NY Troupsburg I'!B19</f>
        <v>5614</v>
      </c>
      <c r="X43" s="8"/>
      <c r="Y43" s="8"/>
      <c r="Z43" s="8"/>
      <c r="AA43" s="8"/>
      <c r="AB43" s="9"/>
      <c r="AC43" s="8"/>
      <c r="AD43" s="8"/>
      <c r="AE43" s="8"/>
      <c r="AF43" s="9"/>
      <c r="AG43" s="8"/>
      <c r="AH43" s="8"/>
      <c r="AI43" s="8"/>
      <c r="AJ43" s="8"/>
      <c r="AK43" s="8"/>
      <c r="AL43" s="8"/>
      <c r="AM43" s="8"/>
      <c r="AN43" s="8"/>
      <c r="AO43" s="8">
        <f>'[1]NY Troupsburg I'!B20</f>
        <v>16115</v>
      </c>
      <c r="AP43" s="8"/>
      <c r="AQ43" s="8"/>
      <c r="AR43" s="8"/>
      <c r="AS43" s="8"/>
      <c r="AT43" s="10"/>
      <c r="AU43" s="10">
        <f>SUM(Table4[[#This Row],[Steuben County]:[Way-Co School]])</f>
        <v>29897</v>
      </c>
      <c r="AV43" s="10" t="e">
        <f>#REF!-AU43</f>
        <v>#REF!</v>
      </c>
    </row>
    <row r="44" spans="1:48" x14ac:dyDescent="0.25">
      <c r="A44" t="s">
        <v>87</v>
      </c>
      <c r="B44" s="6"/>
      <c r="C44" s="8">
        <f>[1]NYSEG!C49</f>
        <v>309938.73574354971</v>
      </c>
      <c r="D44" s="8">
        <f>'[1]CPP I 2019 '!F52</f>
        <v>0</v>
      </c>
      <c r="E44" s="8"/>
      <c r="F44" s="8">
        <f>[1]NYSEG!E49</f>
        <v>82631.950471665041</v>
      </c>
      <c r="G44" s="8"/>
      <c r="H44" s="8"/>
      <c r="I44" s="8"/>
      <c r="J44" s="8"/>
      <c r="K44" s="8"/>
      <c r="L44" s="8">
        <f>[1]NYSEG!D49</f>
        <v>136230.29754081788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9"/>
      <c r="AC44" s="8">
        <f>[1]NYSEG!F49</f>
        <v>8756.9765916718061</v>
      </c>
      <c r="AD44" s="8"/>
      <c r="AE44" s="8"/>
      <c r="AF44" s="9"/>
      <c r="AG44" s="8"/>
      <c r="AH44" s="8"/>
      <c r="AI44" s="8"/>
      <c r="AJ44" s="8">
        <f>[1]NYSEG!H49</f>
        <v>347810.58771275659</v>
      </c>
      <c r="AK44" s="8"/>
      <c r="AL44" s="8">
        <f>[1]NYSEG!G49</f>
        <v>733225.45193953894</v>
      </c>
      <c r="AM44" s="8"/>
      <c r="AN44" s="8"/>
      <c r="AO44" s="8"/>
      <c r="AP44" s="8"/>
      <c r="AQ44" s="8"/>
      <c r="AR44" s="8"/>
      <c r="AS44" s="8"/>
      <c r="AT44" s="10"/>
      <c r="AU44" s="10">
        <f>SUM(Table4[[#This Row],[Steuben County]:[Way-Co School]])</f>
        <v>1618594</v>
      </c>
      <c r="AV44" s="10" t="e">
        <f>#REF!-AU44</f>
        <v>#REF!</v>
      </c>
    </row>
    <row r="45" spans="1:48" x14ac:dyDescent="0.25">
      <c r="A45" t="s">
        <v>88</v>
      </c>
      <c r="B45" s="6"/>
      <c r="C45" s="8">
        <f>'[1]Pulteney Plaza'!B22</f>
        <v>18787.061956560003</v>
      </c>
      <c r="D45" s="8">
        <f>'[1]CPP I 2019 '!F53</f>
        <v>0</v>
      </c>
      <c r="E45" s="8"/>
      <c r="F45" s="8"/>
      <c r="G45" s="8"/>
      <c r="H45" s="8"/>
      <c r="I45" s="8"/>
      <c r="J45" s="8">
        <f>'[1]Pulteney Plaza'!B23</f>
        <v>5005.4567100799995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9"/>
      <c r="AC45" s="8"/>
      <c r="AD45" s="8">
        <f>'[1]Pulteney Plaza'!B24</f>
        <v>6500.35</v>
      </c>
      <c r="AE45" s="8"/>
      <c r="AF45" s="9"/>
      <c r="AG45" s="8"/>
      <c r="AH45" s="8"/>
      <c r="AI45" s="8"/>
      <c r="AJ45" s="8"/>
      <c r="AK45" s="8"/>
      <c r="AL45" s="8">
        <f>'[1]Pulteney Plaza'!B25</f>
        <v>58847.842759380008</v>
      </c>
      <c r="AM45" s="8"/>
      <c r="AN45" s="8"/>
      <c r="AO45" s="8"/>
      <c r="AP45" s="8"/>
      <c r="AQ45" s="8"/>
      <c r="AR45" s="8"/>
      <c r="AS45" s="8"/>
      <c r="AT45" s="10"/>
      <c r="AU45" s="10">
        <f>SUM(Table4[[#This Row],[Steuben County]:[Way-Co School]])</f>
        <v>89140.711426020018</v>
      </c>
      <c r="AV45" s="10" t="e">
        <f>#REF!-AU45</f>
        <v>#REF!</v>
      </c>
    </row>
    <row r="46" spans="1:48" x14ac:dyDescent="0.25">
      <c r="A46" t="s">
        <v>89</v>
      </c>
      <c r="B46" s="6"/>
      <c r="C46" s="8">
        <f>'[1]Red Lilac (MAS)'!B21</f>
        <v>2110.8277324800001</v>
      </c>
      <c r="D46" s="8">
        <f>'[1]CPP I 2019 '!F54</f>
        <v>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>
        <f>'[1]Red Lilac (MAS)'!B22</f>
        <v>3135.9418578</v>
      </c>
      <c r="T46" s="8"/>
      <c r="U46" s="8"/>
      <c r="V46" s="8"/>
      <c r="W46" s="8"/>
      <c r="X46" s="8"/>
      <c r="Y46" s="8"/>
      <c r="Z46" s="8"/>
      <c r="AA46" s="8"/>
      <c r="AB46" s="9"/>
      <c r="AC46" s="8"/>
      <c r="AD46" s="8"/>
      <c r="AE46" s="8"/>
      <c r="AF46" s="9"/>
      <c r="AG46" s="8"/>
      <c r="AH46" s="8"/>
      <c r="AI46" s="8"/>
      <c r="AJ46" s="8"/>
      <c r="AK46" s="8"/>
      <c r="AL46" s="8">
        <f>'[1]Red Lilac (MAS)'!B23</f>
        <v>11646.031497960001</v>
      </c>
      <c r="AM46" s="8"/>
      <c r="AN46" s="8"/>
      <c r="AO46" s="8"/>
      <c r="AP46" s="8"/>
      <c r="AQ46" s="8"/>
      <c r="AR46" s="8"/>
      <c r="AS46" s="8"/>
      <c r="AT46" s="10"/>
      <c r="AU46" s="10">
        <f>SUM(Table4[[#This Row],[Steuben County]:[Way-Co School]])</f>
        <v>16892.801088240001</v>
      </c>
      <c r="AV46" s="10" t="e">
        <f>#REF!-AU46</f>
        <v>#REF!</v>
      </c>
    </row>
    <row r="47" spans="1:48" x14ac:dyDescent="0.25">
      <c r="A47" t="s">
        <v>90</v>
      </c>
      <c r="B47" s="6"/>
      <c r="C47" s="8">
        <f>'[1]Riedman Purcell CH II'!B19</f>
        <v>20690.118170505975</v>
      </c>
      <c r="D47" s="8">
        <f>'[1]CPP I 2019 '!F55</f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>
        <f>'[1]Riedman Purcell CH II'!B20</f>
        <v>32496.639810951128</v>
      </c>
      <c r="AB47" s="9"/>
      <c r="AC47" s="8"/>
      <c r="AD47" s="8"/>
      <c r="AE47" s="8"/>
      <c r="AF47" s="9"/>
      <c r="AG47" s="8"/>
      <c r="AH47" s="8"/>
      <c r="AI47" s="8"/>
      <c r="AJ47" s="8"/>
      <c r="AK47" s="8"/>
      <c r="AL47" s="8">
        <f>'[1]Riedman Purcell CH II'!B21</f>
        <v>64884.242018542893</v>
      </c>
      <c r="AM47" s="8"/>
      <c r="AN47" s="8"/>
      <c r="AO47" s="8"/>
      <c r="AP47" s="8"/>
      <c r="AQ47" s="8"/>
      <c r="AR47" s="8"/>
      <c r="AS47" s="8"/>
      <c r="AT47" s="10"/>
      <c r="AU47" s="10">
        <f>SUM(Table4[[#This Row],[Steuben County]:[Way-Co School]])</f>
        <v>118071</v>
      </c>
      <c r="AV47" s="10" t="e">
        <f>#REF!-AU47</f>
        <v>#REF!</v>
      </c>
    </row>
    <row r="48" spans="1:48" x14ac:dyDescent="0.25">
      <c r="A48" t="s">
        <v>91</v>
      </c>
      <c r="B48" s="6"/>
      <c r="C48" s="8">
        <f>'[1]Riedman Purcell CH II Phase II'!B19</f>
        <v>6863.0610238573954</v>
      </c>
      <c r="D48" s="8">
        <f>'[1]CPP I 2019 '!F56</f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>
        <f>'[1]Riedman Purcell CH II Phase II'!B20</f>
        <v>10779.369177832838</v>
      </c>
      <c r="AB48" s="9"/>
      <c r="AC48" s="8"/>
      <c r="AD48" s="8"/>
      <c r="AE48" s="8"/>
      <c r="AF48" s="9"/>
      <c r="AG48" s="8"/>
      <c r="AH48" s="8"/>
      <c r="AI48" s="8"/>
      <c r="AJ48" s="8"/>
      <c r="AK48" s="8"/>
      <c r="AL48" s="8">
        <f>'[1]Riedman Purcell CH II Phase II'!B21</f>
        <v>21522.569798309767</v>
      </c>
      <c r="AM48" s="8"/>
      <c r="AN48" s="8"/>
      <c r="AO48" s="8"/>
      <c r="AP48" s="8"/>
      <c r="AQ48" s="8"/>
      <c r="AR48" s="8"/>
      <c r="AS48" s="8"/>
      <c r="AT48" s="10"/>
      <c r="AU48" s="10">
        <f>SUM(Table4[[#This Row],[Steuben County]:[Way-Co School]])</f>
        <v>39165</v>
      </c>
      <c r="AV48" s="10" t="e">
        <f>#REF!-AU48</f>
        <v>#REF!</v>
      </c>
    </row>
    <row r="49" spans="1:49" x14ac:dyDescent="0.25">
      <c r="A49" t="s">
        <v>92</v>
      </c>
      <c r="B49" s="6"/>
      <c r="C49" s="8">
        <f>'[1]RM14 Holdings, LLC'!B18</f>
        <v>27609.995207812397</v>
      </c>
      <c r="D49" s="8">
        <f>'[1]CPP I 2019 '!F57</f>
        <v>0</v>
      </c>
      <c r="E49" s="8"/>
      <c r="F49" s="8"/>
      <c r="G49" s="8"/>
      <c r="H49" s="8"/>
      <c r="I49" s="8"/>
      <c r="J49" s="8"/>
      <c r="K49" s="8"/>
      <c r="L49" s="8">
        <f>'[1]RM14 Holdings, LLC'!B19</f>
        <v>30759.341842520116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9"/>
      <c r="AC49" s="8"/>
      <c r="AD49" s="8"/>
      <c r="AE49" s="8"/>
      <c r="AF49" s="9"/>
      <c r="AG49" s="8"/>
      <c r="AH49" s="8"/>
      <c r="AI49" s="8"/>
      <c r="AJ49" s="8"/>
      <c r="AK49" s="8"/>
      <c r="AL49" s="8">
        <f>'[1]RM14 Holdings, LLC'!B20</f>
        <v>148472.66294966743</v>
      </c>
      <c r="AM49" s="8"/>
      <c r="AN49" s="8"/>
      <c r="AO49" s="8"/>
      <c r="AP49" s="8"/>
      <c r="AQ49" s="8"/>
      <c r="AR49" s="8"/>
      <c r="AS49" s="8"/>
      <c r="AT49" s="10"/>
      <c r="AU49" s="10">
        <f>SUM(Table4[[#This Row],[Steuben County]:[Way-Co School]])</f>
        <v>206841.99999999994</v>
      </c>
      <c r="AV49" s="10" t="e">
        <f>#REF!-AU49</f>
        <v>#REF!</v>
      </c>
    </row>
    <row r="50" spans="1:49" x14ac:dyDescent="0.25">
      <c r="A50" t="s">
        <v>93</v>
      </c>
      <c r="B50" s="6"/>
      <c r="C50" s="8">
        <f>'[1]Thurston Ridge Solar, LLC'!B18</f>
        <v>5021</v>
      </c>
      <c r="D50" s="8">
        <f>'[1]CPP I 2019 '!F59</f>
        <v>0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>
        <f>'[1]Thurston Ridge Solar, LLC'!B19</f>
        <v>7747</v>
      </c>
      <c r="W50" s="8"/>
      <c r="X50" s="8"/>
      <c r="Y50" s="8"/>
      <c r="Z50" s="8"/>
      <c r="AA50" s="8"/>
      <c r="AB50" s="9"/>
      <c r="AC50" s="8"/>
      <c r="AD50" s="8"/>
      <c r="AE50" s="8"/>
      <c r="AF50" s="9">
        <f>'[1]Thurston Ridge Solar, LLC'!B20</f>
        <v>16588</v>
      </c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10"/>
      <c r="AU50" s="10">
        <f>SUM(Table4[[#This Row],[Steuben County]:[Way-Co School]])</f>
        <v>29356</v>
      </c>
      <c r="AV50" s="10" t="e">
        <f>#REF!-AU50</f>
        <v>#REF!</v>
      </c>
    </row>
    <row r="51" spans="1:49" x14ac:dyDescent="0.25">
      <c r="A51" t="s">
        <v>94</v>
      </c>
      <c r="B51" s="6"/>
      <c r="C51" s="8">
        <f>'[1]UNC (Upstate Niagara)'!B19</f>
        <v>41703.224389568401</v>
      </c>
      <c r="D51" s="8">
        <f>'[1]CPP I 2019 '!F60</f>
        <v>0</v>
      </c>
      <c r="E51" s="8"/>
      <c r="F51" s="8">
        <f>'[1]UNC (Upstate Niagara)'!B20</f>
        <v>18677.740337859304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9"/>
      <c r="AC51" s="8"/>
      <c r="AD51" s="8"/>
      <c r="AE51" s="8"/>
      <c r="AF51" s="9"/>
      <c r="AG51" s="8"/>
      <c r="AH51" s="8"/>
      <c r="AI51" s="8"/>
      <c r="AJ51" s="8">
        <f>'[1]UNC (Upstate Niagara)'!B21</f>
        <v>89191.035272572291</v>
      </c>
      <c r="AK51" s="8"/>
      <c r="AL51" s="8"/>
      <c r="AM51" s="8"/>
      <c r="AN51" s="8"/>
      <c r="AO51" s="8"/>
      <c r="AP51" s="8"/>
      <c r="AQ51" s="8"/>
      <c r="AR51" s="8"/>
      <c r="AS51" s="8"/>
      <c r="AT51" s="10"/>
      <c r="AU51" s="10">
        <f>SUM(Table4[[#This Row],[Steuben County]:[Way-Co School]])</f>
        <v>149572</v>
      </c>
      <c r="AV51" s="10" t="e">
        <f>#REF!-AU51</f>
        <v>#REF!</v>
      </c>
    </row>
    <row r="52" spans="1:49" x14ac:dyDescent="0.25">
      <c r="A52" t="s">
        <v>95</v>
      </c>
      <c r="B52" s="6"/>
      <c r="C52" s="8">
        <f>'[1]Wyckoff Gas Storage -Revised 25'!C25</f>
        <v>49754.984948885489</v>
      </c>
      <c r="D52" s="8">
        <f>'[1]CPP I 2019 '!F61</f>
        <v>0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>
        <f>'[1]Wyckoff Gas Storage -Revised 25'!C26</f>
        <v>95818.212487299083</v>
      </c>
      <c r="S52" s="8"/>
      <c r="T52" s="8"/>
      <c r="U52" s="8"/>
      <c r="V52" s="8"/>
      <c r="W52" s="8"/>
      <c r="X52" s="8"/>
      <c r="Y52" s="8"/>
      <c r="Z52" s="8"/>
      <c r="AA52" s="8"/>
      <c r="AB52" s="9"/>
      <c r="AC52" s="8"/>
      <c r="AD52" s="8"/>
      <c r="AE52" s="8"/>
      <c r="AF52" s="9"/>
      <c r="AG52" s="8"/>
      <c r="AH52" s="8"/>
      <c r="AI52" s="8"/>
      <c r="AJ52" s="8"/>
      <c r="AK52" s="8"/>
      <c r="AL52" s="8"/>
      <c r="AM52" s="8"/>
      <c r="AN52" s="8"/>
      <c r="AO52" s="8">
        <f>'[1]Wyckoff Gas Storage -Revised 25'!C27</f>
        <v>133890.40256381541</v>
      </c>
      <c r="AP52" s="8"/>
      <c r="AQ52" s="8"/>
      <c r="AR52" s="8"/>
      <c r="AS52" s="8"/>
      <c r="AT52" s="10"/>
      <c r="AU52" s="10">
        <f>SUM(Table4[[#This Row],[Steuben County]:[Way-Co School]])</f>
        <v>279463.59999999998</v>
      </c>
      <c r="AV52" s="10" t="e">
        <f>#REF!-AU52</f>
        <v>#REF!</v>
      </c>
    </row>
    <row r="54" spans="1:49" s="17" customFormat="1" x14ac:dyDescent="0.25">
      <c r="A54" s="17" t="s">
        <v>96</v>
      </c>
      <c r="B54" s="18"/>
      <c r="C54" s="7">
        <f t="shared" ref="C54:AS54" si="0">SUM(C3:C52)</f>
        <v>2522237.3693441302</v>
      </c>
      <c r="D54" s="7">
        <f t="shared" si="0"/>
        <v>178.24267690663558</v>
      </c>
      <c r="E54" s="7">
        <f t="shared" si="0"/>
        <v>145451.06639760625</v>
      </c>
      <c r="F54" s="7">
        <f t="shared" si="0"/>
        <v>103890.38739370236</v>
      </c>
      <c r="G54" s="7">
        <f t="shared" si="0"/>
        <v>46513.249167000002</v>
      </c>
      <c r="H54" s="7">
        <f t="shared" si="0"/>
        <v>23638.343400000002</v>
      </c>
      <c r="I54" s="7">
        <f t="shared" si="0"/>
        <v>248553.71830586484</v>
      </c>
      <c r="J54" s="7">
        <f t="shared" si="0"/>
        <v>5005.4567100799995</v>
      </c>
      <c r="K54" s="7">
        <f t="shared" si="0"/>
        <v>22716.327594166294</v>
      </c>
      <c r="L54" s="7">
        <f t="shared" si="0"/>
        <v>492225.99552912975</v>
      </c>
      <c r="M54" s="7">
        <f t="shared" si="0"/>
        <v>3931.8959275200004</v>
      </c>
      <c r="N54" s="7">
        <f t="shared" si="0"/>
        <v>145772.0527849741</v>
      </c>
      <c r="O54" s="7">
        <f t="shared" si="0"/>
        <v>32287.5</v>
      </c>
      <c r="P54" s="7">
        <f t="shared" si="0"/>
        <v>38034.125704970036</v>
      </c>
      <c r="Q54" s="7">
        <f t="shared" si="0"/>
        <v>328096.43329601269</v>
      </c>
      <c r="R54" s="7">
        <f t="shared" si="0"/>
        <v>125256.57842890829</v>
      </c>
      <c r="S54" s="7">
        <f t="shared" si="0"/>
        <v>3135.9418578</v>
      </c>
      <c r="T54" s="7">
        <f t="shared" si="0"/>
        <v>2402.6753090000002</v>
      </c>
      <c r="U54" s="7">
        <f t="shared" si="0"/>
        <v>3085</v>
      </c>
      <c r="V54" s="7">
        <f t="shared" si="0"/>
        <v>7747</v>
      </c>
      <c r="W54" s="7">
        <f t="shared" si="0"/>
        <v>10325</v>
      </c>
      <c r="X54" s="7">
        <f t="shared" si="0"/>
        <v>12439.316489039998</v>
      </c>
      <c r="Y54" s="7">
        <f t="shared" si="0"/>
        <v>122360.47236968555</v>
      </c>
      <c r="Z54" s="7">
        <f t="shared" si="0"/>
        <v>63177.179129866025</v>
      </c>
      <c r="AA54" s="7">
        <f t="shared" si="0"/>
        <v>905189.35780400923</v>
      </c>
      <c r="AB54" s="7">
        <f t="shared" si="0"/>
        <v>3942.9927180249192</v>
      </c>
      <c r="AC54" s="7">
        <f t="shared" si="0"/>
        <v>9197.708244893689</v>
      </c>
      <c r="AD54" s="7">
        <f t="shared" si="0"/>
        <v>6500.35</v>
      </c>
      <c r="AE54" s="7">
        <f t="shared" si="0"/>
        <v>774.12995555888847</v>
      </c>
      <c r="AF54" s="7">
        <f t="shared" si="0"/>
        <v>372437.13067032892</v>
      </c>
      <c r="AG54" s="7">
        <f t="shared" si="0"/>
        <v>47152.880735999999</v>
      </c>
      <c r="AH54" s="7">
        <f t="shared" si="0"/>
        <v>13776.722159329092</v>
      </c>
      <c r="AI54" s="7">
        <f t="shared" si="0"/>
        <v>540455.80751014757</v>
      </c>
      <c r="AJ54" s="7">
        <f t="shared" si="0"/>
        <v>450684.70641890197</v>
      </c>
      <c r="AK54" s="7">
        <f t="shared" si="0"/>
        <v>732400.11086779577</v>
      </c>
      <c r="AL54" s="7">
        <f t="shared" si="0"/>
        <v>3764245.3198496611</v>
      </c>
      <c r="AM54" s="7">
        <f t="shared" si="0"/>
        <v>15598.968393939998</v>
      </c>
      <c r="AN54" s="7">
        <f t="shared" si="0"/>
        <v>95360.083345618608</v>
      </c>
      <c r="AO54" s="7">
        <f t="shared" si="0"/>
        <v>275309.58867521008</v>
      </c>
      <c r="AP54" s="7">
        <f t="shared" si="0"/>
        <v>20428.805666779288</v>
      </c>
      <c r="AQ54" s="7">
        <f t="shared" si="0"/>
        <v>13024.626421999999</v>
      </c>
      <c r="AR54" s="7">
        <f t="shared" si="0"/>
        <v>91285.842087463563</v>
      </c>
      <c r="AS54" s="7">
        <f t="shared" si="0"/>
        <v>928337.6986328105</v>
      </c>
      <c r="AT54" s="19"/>
      <c r="AU54" s="19">
        <f>SUM(AU3:AU52)</f>
        <v>12794564.157974834</v>
      </c>
      <c r="AV54" s="19"/>
      <c r="AW54" s="19"/>
    </row>
    <row r="56" spans="1:49" x14ac:dyDescent="0.25">
      <c r="C56" s="7"/>
      <c r="D56" s="7"/>
    </row>
  </sheetData>
  <sheetProtection algorithmName="SHA-512" hashValue="SLz13+jUwaDzEjZRw5LDAlsgA4NXcKzR4zc2lawd57wG77HerUqWyZubGyT5U9mfISV17JTtwMw1n9nY1Xy12A==" saltValue="ejCsEewSlXSa/fEuSIRsEw==" spinCount="100000" sheet="1" objects="1" scenarios="1" selectLockedCells="1" autoFilter="0" selectUnlockedCells="1"/>
  <printOptions horizontalCentered="1" verticalCentered="1"/>
  <pageMargins left="0.7" right="0.7" top="0.75" bottom="0.75" header="1.3" footer="0.3"/>
  <pageSetup orientation="landscape" horizontalDpi="300" verticalDpi="300" r:id="rId1"/>
  <headerFooter>
    <oddHeader xml:space="preserve">&amp;C&amp;14STEUBEN COUNTY IDA
2025 Projected PILOTS 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Calculations</vt:lpstr>
      <vt:lpstr>'2026 Calculations'!Print_Area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Staats</dc:creator>
  <cp:lastModifiedBy>Jill Staats</cp:lastModifiedBy>
  <dcterms:created xsi:type="dcterms:W3CDTF">2025-06-23T14:33:07Z</dcterms:created>
  <dcterms:modified xsi:type="dcterms:W3CDTF">2025-07-02T18:14:21Z</dcterms:modified>
</cp:coreProperties>
</file>